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Jessica.Townsend\Downloads\"/>
    </mc:Choice>
  </mc:AlternateContent>
  <xr:revisionPtr revIDLastSave="0" documentId="8_{073FF101-CDB3-49C7-AFF2-1474AAE47AD4}" xr6:coauthVersionLast="44" xr6:coauthVersionMax="44" xr10:uidLastSave="{00000000-0000-0000-0000-000000000000}"/>
  <bookViews>
    <workbookView xWindow="-120" yWindow="-120" windowWidth="29040" windowHeight="15840" activeTab="2" xr2:uid="{64C312D4-D684-4A72-BBC9-318F0BED2FEA}"/>
  </bookViews>
  <sheets>
    <sheet name="1 BREAKEVEN CALCULATION" sheetId="2" r:id="rId1"/>
    <sheet name="2 FIXED COSTS" sheetId="1" r:id="rId2"/>
    <sheet name="3 VARIABLE COSTS" sheetId="4" r:id="rId3"/>
  </sheets>
  <definedNames>
    <definedName name="_xlnm.Print_Area" localSheetId="1">'2 FIXED COSTS'!$A$1:$I$106</definedName>
    <definedName name="_xlnm.Print_Titles" localSheetId="1">'2 FIXED COSTS'!$1:$6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5" i="4" l="1"/>
  <c r="G31" i="4" l="1"/>
  <c r="H86" i="1" l="1"/>
  <c r="H85" i="1"/>
  <c r="H84" i="1"/>
  <c r="H83" i="1"/>
  <c r="H82" i="1"/>
  <c r="H81" i="1"/>
  <c r="H80" i="1"/>
  <c r="H79" i="1"/>
  <c r="H78" i="1"/>
  <c r="H77" i="1"/>
  <c r="H76" i="1"/>
  <c r="H75" i="1"/>
  <c r="H96" i="1"/>
  <c r="H95" i="1"/>
  <c r="H94" i="1"/>
  <c r="H93" i="1"/>
  <c r="H92" i="1"/>
  <c r="H91" i="1"/>
  <c r="H90" i="1"/>
  <c r="H89" i="1"/>
  <c r="H88" i="1"/>
  <c r="H87" i="1"/>
  <c r="H17" i="1"/>
  <c r="H16" i="1"/>
  <c r="H105" i="1" l="1"/>
  <c r="H104" i="1"/>
  <c r="H98" i="1"/>
  <c r="F34" i="4"/>
  <c r="F33" i="4"/>
  <c r="H74" i="1" l="1"/>
  <c r="H73" i="1"/>
  <c r="H72" i="1"/>
  <c r="H71" i="1"/>
  <c r="H70" i="1"/>
  <c r="H69" i="1"/>
  <c r="E13" i="2"/>
  <c r="H102" i="1"/>
  <c r="H101" i="1"/>
  <c r="H100" i="1"/>
  <c r="H35" i="1"/>
  <c r="H34" i="1"/>
  <c r="H33" i="1"/>
  <c r="H32" i="1"/>
  <c r="H31" i="1"/>
  <c r="H30" i="1"/>
  <c r="H29" i="1"/>
  <c r="H14" i="1"/>
  <c r="H13" i="1"/>
  <c r="H24" i="1"/>
  <c r="H22" i="1"/>
  <c r="H21" i="1"/>
  <c r="H18" i="1"/>
  <c r="H59" i="1"/>
  <c r="H58" i="1"/>
  <c r="H57" i="1"/>
  <c r="H56" i="1"/>
  <c r="H55" i="1"/>
  <c r="H41" i="1"/>
  <c r="H40" i="1"/>
  <c r="H39" i="1"/>
  <c r="H15" i="1"/>
  <c r="H12" i="1"/>
  <c r="H11" i="1"/>
  <c r="G37" i="4" l="1"/>
  <c r="E24" i="2" s="1"/>
  <c r="H106" i="1" l="1"/>
  <c r="E17" i="2" s="1"/>
  <c r="E28" i="2" s="1"/>
  <c r="G19" i="2" l="1"/>
  <c r="G30" i="2" l="1"/>
</calcChain>
</file>

<file path=xl/sharedStrings.xml><?xml version="1.0" encoding="utf-8"?>
<sst xmlns="http://schemas.openxmlformats.org/spreadsheetml/2006/main" count="174" uniqueCount="152">
  <si>
    <t>PRACTICE BREAKEVEN COMPUTATION</t>
  </si>
  <si>
    <t>COURTESY OF MARSHA L. HEINKE, CPA, INC.</t>
  </si>
  <si>
    <t>Loans and Leases Payable:</t>
  </si>
  <si>
    <t>Loan #1</t>
  </si>
  <si>
    <t>Loan #2</t>
  </si>
  <si>
    <t>ADMINISTRATIVE EXPENSES:</t>
  </si>
  <si>
    <t>FACILITY &amp; EQUIPMENT COSTS:</t>
  </si>
  <si>
    <t>Client Reminders</t>
  </si>
  <si>
    <t>MONTHLY PAYMENT/ COST</t>
  </si>
  <si>
    <t>Licenses and Permits</t>
  </si>
  <si>
    <t>DVM Licenses</t>
  </si>
  <si>
    <t>Tech Licenses</t>
  </si>
  <si>
    <t>Business Licenses</t>
  </si>
  <si>
    <t xml:space="preserve">Other </t>
  </si>
  <si>
    <t>Taxes</t>
  </si>
  <si>
    <t>Sales &amp; Use Tax</t>
  </si>
  <si>
    <t>Other Taxes</t>
  </si>
  <si>
    <t>Vet &amp; Professional Dues</t>
  </si>
  <si>
    <t>National Dues</t>
  </si>
  <si>
    <t>State Dues</t>
  </si>
  <si>
    <t>Local Dues</t>
  </si>
  <si>
    <t>Other Dues</t>
  </si>
  <si>
    <t>Office &amp; Computer Supplies</t>
  </si>
  <si>
    <t>Professional Services</t>
  </si>
  <si>
    <t>Accounting Services</t>
  </si>
  <si>
    <t>Bookkeeping Services</t>
  </si>
  <si>
    <t>Payroll Services</t>
  </si>
  <si>
    <t>Legal Services</t>
  </si>
  <si>
    <t>FEE INCOME COLLECTION COSTS</t>
  </si>
  <si>
    <t>PERCENT OF GROSS REVENUES</t>
  </si>
  <si>
    <t>Service Contracts</t>
  </si>
  <si>
    <t>Repairs &amp; Maintenance (non-fixed)</t>
  </si>
  <si>
    <t>Monthly IT Maintenance</t>
  </si>
  <si>
    <t>Monthly Business Property Insurance</t>
  </si>
  <si>
    <t>Annual Personal Property taxes</t>
  </si>
  <si>
    <t>Vehicle Loan #1</t>
  </si>
  <si>
    <t>Vehicle Loan #2</t>
  </si>
  <si>
    <t>Utilities</t>
  </si>
  <si>
    <t>Electricity</t>
  </si>
  <si>
    <t>Gas/Fuel Oil</t>
  </si>
  <si>
    <t>Sewage</t>
  </si>
  <si>
    <t>Water</t>
  </si>
  <si>
    <t>Rubbish Disposal</t>
  </si>
  <si>
    <t xml:space="preserve">Telephone </t>
  </si>
  <si>
    <t>PAYROLL &amp; EMPLOYEE COSTS:</t>
  </si>
  <si>
    <t>Other employee expenses</t>
  </si>
  <si>
    <t>Compensation Expenses</t>
  </si>
  <si>
    <t>Technician #1</t>
  </si>
  <si>
    <t>Technician #2</t>
  </si>
  <si>
    <t>Receptionist #1</t>
  </si>
  <si>
    <t>Receptionist #2</t>
  </si>
  <si>
    <t>Other Support Staff #1</t>
  </si>
  <si>
    <t>Other Support Staff #2</t>
  </si>
  <si>
    <t>hourly rate</t>
  </si>
  <si>
    <t>hours per week</t>
  </si>
  <si>
    <t>Include total monthly payment amount (principal + interest)</t>
  </si>
  <si>
    <t>Include total monthly payment amount (payment, sales tax, insurance, etc. )</t>
  </si>
  <si>
    <t xml:space="preserve">DVM Production Based Pay </t>
  </si>
  <si>
    <t>Payroll taxes for variable wages (estimated)</t>
  </si>
  <si>
    <t>Employee Benefit Programs</t>
  </si>
  <si>
    <t>Monthly Health Insurance Premiums</t>
  </si>
  <si>
    <t>Monthly Dental Insurance Premiums</t>
  </si>
  <si>
    <t>rate:</t>
  </si>
  <si>
    <t xml:space="preserve">Employer Retirement Match </t>
  </si>
  <si>
    <t>Other Monthly Insurance Premiums</t>
  </si>
  <si>
    <t xml:space="preserve">Workers Compensation </t>
  </si>
  <si>
    <t>Days per week open</t>
  </si>
  <si>
    <t>Holidays per year closed</t>
  </si>
  <si>
    <t>Total operational days</t>
  </si>
  <si>
    <t>Total Fixed Costs</t>
  </si>
  <si>
    <t>Breakeven Revenue needed to cover Fixed Costs</t>
  </si>
  <si>
    <t>COSTS OF PROFESSIONAL SERVICES</t>
  </si>
  <si>
    <t>TOTAL VARIABLE COST PERCENTAGE</t>
  </si>
  <si>
    <t>Variable Costs Percentage</t>
  </si>
  <si>
    <t>Annual Breakeven Revenues</t>
  </si>
  <si>
    <t>Revenue per day to reach break-even</t>
  </si>
  <si>
    <t>STEP 2: Calculate practice's fixed costs. Complete Sheet 2 'FIXED COSTS'.</t>
  </si>
  <si>
    <t>STEP 3: Calculate practice's variable costs percentage. Complete Sheet 3 'VARIABLE COSTS'.</t>
  </si>
  <si>
    <t>STEP 2: FIXED COSTS</t>
  </si>
  <si>
    <t>ANNUAL PAYMENT/ COST</t>
  </si>
  <si>
    <t xml:space="preserve">Review all contracts and evaluate routine costs already committed. </t>
  </si>
  <si>
    <t xml:space="preserve">Related to those states that tax tangible property. </t>
  </si>
  <si>
    <t>Average per month costs for each utility.</t>
  </si>
  <si>
    <t xml:space="preserve">Include x number of relevant DVMs or employees </t>
  </si>
  <si>
    <t>Determine average hours per week for bare bones staffing and use an average hourly rate.</t>
  </si>
  <si>
    <t>STEP 3: VARIABLE COSTS</t>
  </si>
  <si>
    <t>TO SHEET 1: BREAKEVEN COMPUTATION</t>
  </si>
  <si>
    <t>per day open</t>
  </si>
  <si>
    <t>STEP 4: Calculate practice's break-even, without profit and assuming no income tax.</t>
  </si>
  <si>
    <t>This is the monetary amount the practice needs to cover for each day doors open, regardless of clients seen.</t>
  </si>
  <si>
    <t>Equipment Lease #1</t>
  </si>
  <si>
    <t>Equipment Lease #2</t>
  </si>
  <si>
    <t>Equipment Lease #3</t>
  </si>
  <si>
    <t>Facility Rent (and Common Area Maintenance payment, if applicable)</t>
  </si>
  <si>
    <t>Annual Equipment Service Agreements</t>
  </si>
  <si>
    <t>Annual Real Estate Taxes</t>
  </si>
  <si>
    <t>Cable/Internet</t>
  </si>
  <si>
    <t>Annual Professional Liability Insurance</t>
  </si>
  <si>
    <t>Landscaping/Snow Removal</t>
  </si>
  <si>
    <t>Advertising and Client Relationship Management Expenditures</t>
  </si>
  <si>
    <t>Monthly Ad/CRM Contract #2</t>
  </si>
  <si>
    <t>Annual Ad/CRM Contract #3</t>
  </si>
  <si>
    <t>Monthly Ad/CRM Contract #1</t>
  </si>
  <si>
    <t>Act on any unnecessary expenditures that can be cancelled.</t>
  </si>
  <si>
    <t>Other Business Consultation Services</t>
  </si>
  <si>
    <t>FIXED COSTS: Costs that do not significantly vary with the volume of practice activity. The total dollar cost remains relatively constant, within a given range of practice activity.  As you work with this model, ascertain if practice activity has diminished to a level that some costs (those related to payroll), can be budgeted to lower amounts. You may wish to work a second budget of hours and rates of pay per employee to determine the values to input below.</t>
  </si>
  <si>
    <t>Extend this sheet by adding rows as needed for additional employees, or create a separate</t>
  </si>
  <si>
    <t>This estimate is calculated based on total wages and average per employee rates</t>
  </si>
  <si>
    <t>&lt;----- extend worksheet here, if additional rows needed</t>
  </si>
  <si>
    <t>Only include portion paid by the employer.</t>
  </si>
  <si>
    <t>TOTAL RELATIVELY FIXED COSTS</t>
  </si>
  <si>
    <t>Franchise Tax or other Gross Revenues taxes</t>
  </si>
  <si>
    <t>For those practices in states that have a gross-revenues-based tax.</t>
  </si>
  <si>
    <t>Mostly amounts paid to credit card vendors, with a little from general bank services.</t>
  </si>
  <si>
    <t xml:space="preserve">Include expenditure percentage for postage, printing costs, paper, toner, etc. </t>
  </si>
  <si>
    <t>VARIABLE COSTS: Expense outlays that are directly proportionate with the volume of veterinary services and sales; for all of the following, reference the practice profit and loss report for a full year of activity and input the typically experienced percentages of gross operating income.</t>
  </si>
  <si>
    <t xml:space="preserve">Include expenditure percentage for continuing education registration, travel, uniforms, meals, recruitment etc. </t>
  </si>
  <si>
    <t>Effective DVM Prod-Based Pay as % of Total Revenue</t>
  </si>
  <si>
    <t>Calculated based on total wages and assumption all employees participate. From fixed costs sheet</t>
  </si>
  <si>
    <t>Calculated based on total wages, use current practice rate. From fixed costs sheet</t>
  </si>
  <si>
    <t>Blended rate of payroll taxes, retirement &amp; workers comp calculated based on fixed cost inputs</t>
  </si>
  <si>
    <t xml:space="preserve">   or Annual Business Property Insurance</t>
  </si>
  <si>
    <t>Insurance is generally paid either monthly or annually; Determine which is suitable for your practice. This is only building, property, casualty insurance. Employee related insurance is separately listed below.</t>
  </si>
  <si>
    <t>DVM Annual Salary #2</t>
  </si>
  <si>
    <t>Annual Key Man Insurance Premium</t>
  </si>
  <si>
    <t>detailed budget of hours and wages by employee on a different worksheet and input lump sum</t>
  </si>
  <si>
    <t>values here for each job description.</t>
  </si>
  <si>
    <t>Employer payroll taxes for above wages (estimated)</t>
  </si>
  <si>
    <t>DVM Annual Salary #3</t>
  </si>
  <si>
    <t>DVM Annual Salary #4</t>
  </si>
  <si>
    <t>Refer to practice Profit &amp; Loss statement for the total bucket of COGS/COPS expenses and the typical annual average percentage of practice operating revenues.</t>
  </si>
  <si>
    <r>
      <t xml:space="preserve">This cost is sales &amp; use tax paid by the practice </t>
    </r>
    <r>
      <rPr>
        <u/>
        <sz val="11"/>
        <color theme="1"/>
        <rFont val="Book Antiqua"/>
        <family val="1"/>
      </rPr>
      <t>not</t>
    </r>
    <r>
      <rPr>
        <sz val="11"/>
        <color theme="1"/>
        <rFont val="Book Antiqua"/>
        <family val="1"/>
      </rPr>
      <t xml:space="preserve"> first collected from clients</t>
    </r>
  </si>
  <si>
    <t>Use typical percentage the practice pays on an annual basis, perhaps carved back a bit to reflect deferral of elective maintenance.</t>
  </si>
  <si>
    <t>Vehicle Expenses (fuel, maintenance, insurance, etc)</t>
  </si>
  <si>
    <t>Use typical percentage the practice pays on an annual basis.</t>
  </si>
  <si>
    <t>VSG/VMG Annual Dues and Related Costs</t>
  </si>
  <si>
    <t>This cost is calculated based on total wages, use current practice experience rate, or input your estimate of total practice payment by overriding the formula in H105</t>
  </si>
  <si>
    <t>Percentage of DVM revenues produced by  production-based-pay DVMs</t>
  </si>
  <si>
    <t>Input the percentage of total practice revenues attributed directly to production efforts of DVMs (generally about 80% to 85% of total revenues, depending on nature of practice services and compensation models.)</t>
  </si>
  <si>
    <t>DVM-Generated Practice Operating Revenue Percentage</t>
  </si>
  <si>
    <t>DVM Annual Salary (or ProSal Base if underproducing) #1</t>
  </si>
  <si>
    <t>Include DVM fixed salary amounts and/or any ProSal DVM's base salary who is NOT anticipated to meet base production requirements in the down economy. Use the next worksheet to input production based DVMs (variable cost), including those expected to exceed ProSal production targets.</t>
  </si>
  <si>
    <t>Example practice has 2 DVMS; one is paid on salary and the other receives production-based pay. Each are responsible for 50% of DVM produced revenues. Assume Pro-sal doctor is reaching base salary requirement.</t>
  </si>
  <si>
    <t>Input typical percentage of DVM Production resulting in compensation.</t>
  </si>
  <si>
    <t>This template is provided as a courtesy to clients of Marsha L. Heinke, CPA, Inc. Use this template to assist you in computing a breakeven cost per day. This template does not include computations for obsolescence, wear and tear and replacement of equipment or built in profit. The purpose of this template is to assist you in determining the bare bones cost of keeping operational during the current pandemic situation we are all facing. As you complete the template, note that not all costs will be relevant for all practices. Also there may be costs your practice incurs that have not been specifically listed here. This is a great time to go through all practice expenses: determine what is absolutely necessary, what is wanted but not critical, and what can be immediately eliminated.</t>
  </si>
  <si>
    <t xml:space="preserve">Directions: Complete all yellow highlighted cells. All other areas self compute. Any items that are not relevant, enter zero. </t>
  </si>
  <si>
    <t>In light of the corona virus pandemic, lenders may defer interest payments or even grant 30 or 60 day deferral of any payment. Be alert to and consider your options, so as to be able to cash flow the practice when in partial shut down.</t>
  </si>
  <si>
    <t xml:space="preserve">If self-rental and real estate entity pays, only list taxes here if you are using mortage payment in lieu of rent per contract. </t>
  </si>
  <si>
    <t>This cost is calculated based on total wages and assumption all employees participate; or input your estimate of total employer commitment, by overriding the formula in H104</t>
  </si>
  <si>
    <t>STEP 1: Determine number of days the practice will be open for the year, as if perpetual COVID-19</t>
  </si>
  <si>
    <t>If in self-rental situation, you may prefer to input the real estate mortgage monthly debt service amount in lieu of rental payment. If using mortgage payment, assure any real-estate-related expenses normally covered in rent, such as R.E. taxes, are added below.</t>
  </si>
  <si>
    <t>Note: only include production-based pay percentages if DVM expected to exceed targeted production quota. Base salary DVMs costs included in fixed cost worksheet (prior sheet) and ProSal DVMS not meeting targeted production.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</si>
</sst>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s>
  <fonts count="14" x14ac:knownFonts="1">
    <font>
      <sz val="11"/>
      <color theme="1"/>
      <name val="Calibri"/>
      <family val="2"/>
      <scheme val="minor"/>
    </font>
    <font>
      <sz val="11"/>
      <color theme="1"/>
      <name val="Calibri"/>
      <family val="2"/>
      <scheme val="minor"/>
    </font>
    <font>
      <b/>
      <sz val="11"/>
      <color theme="1"/>
      <name val="Book Antiqua"/>
      <family val="1"/>
    </font>
    <font>
      <sz val="11"/>
      <color theme="1"/>
      <name val="Book Antiqua"/>
      <family val="1"/>
    </font>
    <font>
      <b/>
      <i/>
      <sz val="11"/>
      <color theme="1"/>
      <name val="Book Antiqua"/>
      <family val="1"/>
    </font>
    <font>
      <sz val="8"/>
      <color theme="1"/>
      <name val="Book Antiqua"/>
      <family val="1"/>
    </font>
    <font>
      <i/>
      <sz val="8"/>
      <color theme="1"/>
      <name val="Book Antiqua"/>
      <family val="1"/>
    </font>
    <font>
      <b/>
      <sz val="18"/>
      <color theme="1"/>
      <name val="Book Antiqua"/>
      <family val="1"/>
    </font>
    <font>
      <b/>
      <sz val="20"/>
      <color theme="1"/>
      <name val="Book Antiqua"/>
      <family val="1"/>
    </font>
    <font>
      <b/>
      <i/>
      <sz val="16"/>
      <color theme="1"/>
      <name val="Book Antiqua"/>
      <family val="1"/>
    </font>
    <font>
      <i/>
      <sz val="11"/>
      <color theme="1"/>
      <name val="Book Antiqua"/>
      <family val="1"/>
    </font>
    <font>
      <i/>
      <sz val="10"/>
      <color theme="1"/>
      <name val="Book Antiqua"/>
      <family val="1"/>
    </font>
    <font>
      <b/>
      <sz val="11"/>
      <name val="Book Antiqua"/>
      <family val="1"/>
    </font>
    <font>
      <u/>
      <sz val="11"/>
      <color theme="1"/>
      <name val="Book Antiqua"/>
      <family val="1"/>
    </font>
  </fonts>
  <fills count="5">
    <fill>
      <patternFill patternType="none"/>
    </fill>
    <fill>
      <patternFill patternType="gray125"/>
    </fill>
    <fill>
      <patternFill patternType="solid">
        <fgColor rgb="FFFFFF66"/>
        <bgColor indexed="64"/>
      </patternFill>
    </fill>
    <fill>
      <patternFill patternType="solid">
        <fgColor theme="0" tint="-0.249977111117893"/>
        <bgColor indexed="64"/>
      </patternFill>
    </fill>
    <fill>
      <patternFill patternType="solid">
        <fgColor rgb="FF92D050"/>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74">
    <xf numFmtId="0" fontId="0" fillId="0" borderId="0" xfId="0"/>
    <xf numFmtId="0" fontId="2" fillId="0" borderId="0" xfId="0" applyFont="1"/>
    <xf numFmtId="0" fontId="3" fillId="0" borderId="0" xfId="0" applyFont="1"/>
    <xf numFmtId="0" fontId="4" fillId="0" borderId="0" xfId="0" applyFont="1"/>
    <xf numFmtId="164" fontId="3" fillId="0" borderId="0" xfId="1" applyNumberFormat="1" applyFont="1"/>
    <xf numFmtId="164" fontId="3" fillId="2" borderId="0" xfId="1" applyNumberFormat="1" applyFont="1" applyFill="1"/>
    <xf numFmtId="10" fontId="3" fillId="0" borderId="0" xfId="3" applyNumberFormat="1" applyFont="1"/>
    <xf numFmtId="164" fontId="3" fillId="0" borderId="0" xfId="1" applyNumberFormat="1" applyFont="1" applyFill="1"/>
    <xf numFmtId="164" fontId="3" fillId="0" borderId="0" xfId="1" applyNumberFormat="1" applyFont="1" applyFill="1" applyBorder="1" applyAlignment="1">
      <alignment horizontal="center" wrapText="1"/>
    </xf>
    <xf numFmtId="44" fontId="3" fillId="0" borderId="0" xfId="2" applyFont="1"/>
    <xf numFmtId="10" fontId="3" fillId="0" borderId="0" xfId="0" applyNumberFormat="1" applyFont="1"/>
    <xf numFmtId="0" fontId="3" fillId="0" borderId="2" xfId="0" applyFont="1" applyBorder="1"/>
    <xf numFmtId="0" fontId="10" fillId="0" borderId="0" xfId="0" applyFont="1"/>
    <xf numFmtId="165" fontId="10" fillId="0" borderId="0" xfId="2" applyNumberFormat="1" applyFont="1"/>
    <xf numFmtId="0" fontId="11" fillId="0" borderId="0" xfId="0" applyFont="1"/>
    <xf numFmtId="0" fontId="3" fillId="4" borderId="0" xfId="0" applyFont="1" applyFill="1"/>
    <xf numFmtId="0" fontId="2" fillId="4" borderId="0" xfId="0" applyFont="1" applyFill="1"/>
    <xf numFmtId="165" fontId="2" fillId="4" borderId="0" xfId="2" applyNumberFormat="1" applyFont="1" applyFill="1"/>
    <xf numFmtId="0" fontId="4" fillId="3" borderId="0" xfId="0" applyFont="1" applyFill="1"/>
    <xf numFmtId="0" fontId="3" fillId="3" borderId="0" xfId="0" applyFont="1" applyFill="1"/>
    <xf numFmtId="0" fontId="8" fillId="3" borderId="0" xfId="0" applyFont="1" applyFill="1" applyAlignment="1">
      <alignment horizontal="center"/>
    </xf>
    <xf numFmtId="164" fontId="2" fillId="0" borderId="1" xfId="1" applyNumberFormat="1" applyFont="1" applyBorder="1" applyAlignment="1">
      <alignment horizontal="center" wrapText="1"/>
    </xf>
    <xf numFmtId="164" fontId="3" fillId="4" borderId="0" xfId="1" applyNumberFormat="1" applyFont="1" applyFill="1"/>
    <xf numFmtId="164" fontId="3" fillId="4" borderId="2" xfId="1" applyNumberFormat="1" applyFont="1" applyFill="1" applyBorder="1"/>
    <xf numFmtId="164" fontId="2" fillId="4" borderId="0" xfId="1" applyNumberFormat="1" applyFont="1" applyFill="1"/>
    <xf numFmtId="10" fontId="2" fillId="4" borderId="2" xfId="3" applyNumberFormat="1" applyFont="1" applyFill="1" applyBorder="1"/>
    <xf numFmtId="165" fontId="3" fillId="0" borderId="0" xfId="2" applyNumberFormat="1" applyFont="1"/>
    <xf numFmtId="10" fontId="3" fillId="0" borderId="0" xfId="3" applyNumberFormat="1" applyFont="1" applyAlignment="1">
      <alignment wrapText="1"/>
    </xf>
    <xf numFmtId="0" fontId="10" fillId="0" borderId="0" xfId="0" applyFont="1" applyAlignment="1">
      <alignment vertical="top"/>
    </xf>
    <xf numFmtId="164" fontId="3" fillId="0" borderId="0" xfId="1" applyNumberFormat="1" applyFont="1" applyFill="1" applyAlignment="1">
      <alignment vertical="top"/>
    </xf>
    <xf numFmtId="164" fontId="3" fillId="2" borderId="0" xfId="1" applyNumberFormat="1" applyFont="1" applyFill="1" applyAlignment="1">
      <alignment vertical="top"/>
    </xf>
    <xf numFmtId="164" fontId="3" fillId="0" borderId="0" xfId="1" applyNumberFormat="1" applyFont="1" applyAlignment="1">
      <alignment vertical="top"/>
    </xf>
    <xf numFmtId="0" fontId="3" fillId="0" borderId="0" xfId="0" applyFont="1" applyAlignment="1">
      <alignment vertical="center"/>
    </xf>
    <xf numFmtId="164" fontId="3" fillId="2" borderId="0" xfId="1" applyNumberFormat="1" applyFont="1" applyFill="1" applyAlignment="1">
      <alignment horizontal="right" vertical="center"/>
    </xf>
    <xf numFmtId="10" fontId="3" fillId="0" borderId="0" xfId="3" applyNumberFormat="1" applyFont="1" applyAlignment="1">
      <alignment vertical="top" wrapText="1"/>
    </xf>
    <xf numFmtId="0" fontId="3" fillId="0" borderId="0" xfId="0" applyFont="1" applyAlignment="1">
      <alignment vertical="top"/>
    </xf>
    <xf numFmtId="164" fontId="6" fillId="0" borderId="1" xfId="1" applyNumberFormat="1" applyFont="1" applyFill="1" applyBorder="1" applyAlignment="1">
      <alignment horizontal="center" vertical="top"/>
    </xf>
    <xf numFmtId="44" fontId="5" fillId="2" borderId="0" xfId="2" applyFont="1" applyFill="1" applyAlignment="1">
      <alignment vertical="top"/>
    </xf>
    <xf numFmtId="164" fontId="5" fillId="2" borderId="0" xfId="1" applyNumberFormat="1" applyFont="1" applyFill="1" applyAlignment="1">
      <alignment vertical="top"/>
    </xf>
    <xf numFmtId="164" fontId="6" fillId="0" borderId="0" xfId="1" applyNumberFormat="1" applyFont="1" applyFill="1" applyBorder="1" applyAlignment="1">
      <alignment horizontal="right" vertical="top"/>
    </xf>
    <xf numFmtId="0" fontId="3" fillId="0" borderId="0" xfId="0" applyFont="1" applyAlignment="1">
      <alignment vertical="top" wrapText="1"/>
    </xf>
    <xf numFmtId="0" fontId="3" fillId="0" borderId="0" xfId="0" applyFont="1" applyAlignment="1">
      <alignment horizontal="left" vertical="top" wrapText="1"/>
    </xf>
    <xf numFmtId="0" fontId="2" fillId="0" borderId="0" xfId="0" applyFont="1" applyAlignment="1">
      <alignment vertical="top"/>
    </xf>
    <xf numFmtId="10" fontId="3" fillId="2" borderId="0" xfId="3" applyNumberFormat="1" applyFont="1" applyFill="1" applyAlignment="1">
      <alignment vertical="top"/>
    </xf>
    <xf numFmtId="10" fontId="3" fillId="0" borderId="0" xfId="3" applyNumberFormat="1" applyFont="1" applyAlignment="1">
      <alignment vertical="top"/>
    </xf>
    <xf numFmtId="164" fontId="3" fillId="0" borderId="0" xfId="1" applyNumberFormat="1" applyFont="1" applyFill="1" applyBorder="1" applyAlignment="1">
      <alignment vertical="top"/>
    </xf>
    <xf numFmtId="0" fontId="3" fillId="0" borderId="0" xfId="0" applyFont="1" applyAlignment="1">
      <alignment horizontal="right" vertical="top"/>
    </xf>
    <xf numFmtId="166" fontId="3" fillId="0" borderId="0" xfId="3" applyNumberFormat="1" applyFont="1" applyFill="1" applyAlignment="1">
      <alignment vertical="top"/>
    </xf>
    <xf numFmtId="166" fontId="5" fillId="0" borderId="0" xfId="3" applyNumberFormat="1" applyFont="1" applyFill="1" applyBorder="1" applyAlignment="1">
      <alignment vertical="top"/>
    </xf>
    <xf numFmtId="166" fontId="5" fillId="2" borderId="0" xfId="3" applyNumberFormat="1" applyFont="1" applyFill="1" applyBorder="1" applyAlignment="1">
      <alignment horizontal="right" vertical="center"/>
    </xf>
    <xf numFmtId="0" fontId="10" fillId="0" borderId="0" xfId="0" applyFont="1" applyAlignment="1">
      <alignment vertical="center" wrapText="1"/>
    </xf>
    <xf numFmtId="164" fontId="6" fillId="0" borderId="0" xfId="1" applyNumberFormat="1" applyFont="1" applyFill="1" applyBorder="1" applyAlignment="1">
      <alignment horizontal="right" vertical="center"/>
    </xf>
    <xf numFmtId="0" fontId="10" fillId="0" borderId="0" xfId="0" applyFont="1" applyAlignment="1">
      <alignment vertical="center"/>
    </xf>
    <xf numFmtId="164" fontId="3" fillId="0" borderId="0" xfId="1" applyNumberFormat="1" applyFont="1" applyFill="1" applyAlignment="1">
      <alignment vertical="center"/>
    </xf>
    <xf numFmtId="164" fontId="3" fillId="0" borderId="0" xfId="1" applyNumberFormat="1" applyFont="1" applyAlignment="1">
      <alignment vertical="center"/>
    </xf>
    <xf numFmtId="164" fontId="3" fillId="2" borderId="0" xfId="1" applyNumberFormat="1" applyFont="1" applyFill="1" applyAlignment="1">
      <alignment vertical="center"/>
    </xf>
    <xf numFmtId="0" fontId="12" fillId="0" borderId="0" xfId="0" applyFont="1" applyFill="1" applyAlignment="1">
      <alignment vertical="top" wrapText="1"/>
    </xf>
    <xf numFmtId="0" fontId="10" fillId="0" borderId="0" xfId="0" applyFont="1" applyAlignment="1">
      <alignment horizontal="left" vertical="center" wrapText="1"/>
    </xf>
    <xf numFmtId="164" fontId="3" fillId="0" borderId="0" xfId="1" applyNumberFormat="1" applyFont="1" applyFill="1" applyAlignment="1">
      <alignment horizontal="left" vertical="center"/>
    </xf>
    <xf numFmtId="164" fontId="3" fillId="2" borderId="0" xfId="1" applyNumberFormat="1" applyFont="1" applyFill="1" applyAlignment="1">
      <alignment horizontal="left" vertical="center"/>
    </xf>
    <xf numFmtId="164" fontId="3" fillId="0" borderId="0" xfId="1" applyNumberFormat="1" applyFont="1" applyAlignment="1">
      <alignment horizontal="left" vertical="center"/>
    </xf>
    <xf numFmtId="0" fontId="2" fillId="0" borderId="0" xfId="0" applyFont="1" applyAlignment="1">
      <alignment vertical="center"/>
    </xf>
    <xf numFmtId="10" fontId="3" fillId="2" borderId="0" xfId="3" applyNumberFormat="1" applyFont="1" applyFill="1" applyAlignment="1">
      <alignment vertical="center"/>
    </xf>
    <xf numFmtId="10" fontId="5" fillId="2" borderId="0" xfId="3" applyNumberFormat="1" applyFont="1" applyFill="1" applyAlignment="1">
      <alignment vertical="center"/>
    </xf>
    <xf numFmtId="0" fontId="3" fillId="0" borderId="0" xfId="0" applyFont="1" applyAlignment="1">
      <alignment vertical="center" wrapText="1"/>
    </xf>
    <xf numFmtId="0" fontId="4" fillId="0" borderId="0" xfId="0" applyFont="1" applyAlignment="1">
      <alignment horizontal="center" wrapText="1"/>
    </xf>
    <xf numFmtId="0" fontId="8" fillId="3" borderId="0" xfId="0" applyFont="1" applyFill="1" applyAlignment="1">
      <alignment horizontal="center"/>
    </xf>
    <xf numFmtId="0" fontId="9" fillId="3" borderId="0" xfId="0" applyFont="1" applyFill="1" applyAlignment="1">
      <alignment horizontal="center"/>
    </xf>
    <xf numFmtId="0" fontId="2" fillId="0" borderId="0" xfId="0" applyFont="1" applyAlignment="1">
      <alignment horizontal="center" wrapText="1"/>
    </xf>
    <xf numFmtId="0" fontId="3" fillId="0" borderId="0" xfId="0" applyFont="1" applyAlignment="1">
      <alignment horizontal="left" vertical="center" wrapText="1"/>
    </xf>
    <xf numFmtId="10" fontId="3" fillId="0" borderId="0" xfId="3" applyNumberFormat="1" applyFont="1" applyAlignment="1">
      <alignment horizontal="left" wrapText="1"/>
    </xf>
    <xf numFmtId="0" fontId="7" fillId="3" borderId="0" xfId="0" applyFont="1" applyFill="1" applyAlignment="1">
      <alignment horizontal="center"/>
    </xf>
    <xf numFmtId="10" fontId="3" fillId="0" borderId="0" xfId="3" applyNumberFormat="1" applyFont="1" applyAlignment="1">
      <alignment horizontal="left" vertical="top" wrapText="1"/>
    </xf>
    <xf numFmtId="0" fontId="2" fillId="0" borderId="0" xfId="0" applyFont="1" applyAlignment="1">
      <alignment horizontal="left" vertical="top"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C5A90B-0D67-4378-A2A0-9470B6DC1B4F}">
  <dimension ref="A1:I126"/>
  <sheetViews>
    <sheetView topLeftCell="A7" zoomScaleNormal="100" zoomScaleSheetLayoutView="90" workbookViewId="0">
      <selection activeCell="E11" sqref="E11"/>
    </sheetView>
  </sheetViews>
  <sheetFormatPr defaultRowHeight="15" x14ac:dyDescent="0.25"/>
  <cols>
    <col min="1" max="1" width="5.140625" customWidth="1"/>
    <col min="4" max="4" width="11.5703125" bestFit="1" customWidth="1"/>
    <col min="5" max="5" width="14" bestFit="1" customWidth="1"/>
    <col min="6" max="6" width="9.28515625" bestFit="1" customWidth="1"/>
    <col min="7" max="7" width="9.5703125" bestFit="1" customWidth="1"/>
    <col min="9" max="9" width="18.42578125" customWidth="1"/>
  </cols>
  <sheetData>
    <row r="1" spans="1:9" ht="26.25" x14ac:dyDescent="0.4">
      <c r="A1" s="66" t="s">
        <v>0</v>
      </c>
      <c r="B1" s="66"/>
      <c r="C1" s="66"/>
      <c r="D1" s="66"/>
      <c r="E1" s="66"/>
      <c r="F1" s="66"/>
      <c r="G1" s="66"/>
      <c r="H1" s="66"/>
      <c r="I1" s="66"/>
    </row>
    <row r="2" spans="1:9" ht="26.25" x14ac:dyDescent="0.4">
      <c r="A2" s="20"/>
      <c r="B2" s="20"/>
      <c r="C2" s="20"/>
      <c r="D2" s="20"/>
      <c r="E2" s="20"/>
      <c r="F2" s="20"/>
      <c r="G2" s="20"/>
      <c r="H2" s="20"/>
      <c r="I2" s="20"/>
    </row>
    <row r="3" spans="1:9" ht="21" x14ac:dyDescent="0.35">
      <c r="A3" s="67" t="s">
        <v>1</v>
      </c>
      <c r="B3" s="67"/>
      <c r="C3" s="67"/>
      <c r="D3" s="67"/>
      <c r="E3" s="67"/>
      <c r="F3" s="67"/>
      <c r="G3" s="67"/>
      <c r="H3" s="67"/>
      <c r="I3" s="67"/>
    </row>
    <row r="4" spans="1:9" x14ac:dyDescent="0.25">
      <c r="A4" s="3"/>
    </row>
    <row r="5" spans="1:9" ht="138" customHeight="1" x14ac:dyDescent="0.25">
      <c r="A5" s="65" t="s">
        <v>144</v>
      </c>
      <c r="B5" s="65"/>
      <c r="C5" s="65"/>
      <c r="D5" s="65"/>
      <c r="E5" s="65"/>
      <c r="F5" s="65"/>
      <c r="G5" s="65"/>
      <c r="H5" s="65"/>
      <c r="I5" s="65"/>
    </row>
    <row r="6" spans="1:9" x14ac:dyDescent="0.25">
      <c r="A6" s="3"/>
    </row>
    <row r="7" spans="1:9" ht="30.75" customHeight="1" x14ac:dyDescent="0.25">
      <c r="A7" s="68" t="s">
        <v>145</v>
      </c>
      <c r="B7" s="68"/>
      <c r="C7" s="68"/>
      <c r="D7" s="68"/>
      <c r="E7" s="68"/>
      <c r="F7" s="68"/>
      <c r="G7" s="68"/>
      <c r="H7" s="68"/>
      <c r="I7" s="68"/>
    </row>
    <row r="8" spans="1:9" x14ac:dyDescent="0.25">
      <c r="A8" s="3"/>
    </row>
    <row r="9" spans="1:9" s="2" customFormat="1" ht="16.5" x14ac:dyDescent="0.3">
      <c r="A9" s="18" t="s">
        <v>149</v>
      </c>
      <c r="B9" s="19"/>
      <c r="C9" s="19"/>
      <c r="D9" s="19"/>
      <c r="E9" s="19"/>
      <c r="F9" s="19"/>
      <c r="G9" s="19"/>
      <c r="H9" s="19"/>
      <c r="I9" s="19"/>
    </row>
    <row r="10" spans="1:9" s="2" customFormat="1" ht="16.5" x14ac:dyDescent="0.3">
      <c r="A10" s="3"/>
    </row>
    <row r="11" spans="1:9" s="2" customFormat="1" ht="16.5" x14ac:dyDescent="0.3">
      <c r="B11" s="2" t="s">
        <v>66</v>
      </c>
      <c r="E11" s="5">
        <v>5</v>
      </c>
    </row>
    <row r="12" spans="1:9" s="2" customFormat="1" ht="16.5" x14ac:dyDescent="0.3">
      <c r="B12" s="2" t="s">
        <v>67</v>
      </c>
      <c r="E12" s="5">
        <v>6</v>
      </c>
    </row>
    <row r="13" spans="1:9" s="2" customFormat="1" ht="16.5" x14ac:dyDescent="0.3">
      <c r="B13" s="2" t="s">
        <v>68</v>
      </c>
      <c r="E13" s="11">
        <f>(E11*52)-E12</f>
        <v>254</v>
      </c>
    </row>
    <row r="14" spans="1:9" s="2" customFormat="1" ht="16.5" x14ac:dyDescent="0.3"/>
    <row r="15" spans="1:9" s="2" customFormat="1" ht="16.5" x14ac:dyDescent="0.3">
      <c r="A15" s="18" t="s">
        <v>76</v>
      </c>
      <c r="B15" s="19"/>
      <c r="C15" s="19"/>
      <c r="D15" s="19"/>
      <c r="E15" s="19"/>
      <c r="F15" s="19"/>
      <c r="G15" s="19"/>
      <c r="H15" s="19"/>
      <c r="I15" s="19"/>
    </row>
    <row r="16" spans="1:9" s="2" customFormat="1" ht="16.5" x14ac:dyDescent="0.3"/>
    <row r="17" spans="1:9" s="2" customFormat="1" ht="16.5" x14ac:dyDescent="0.3">
      <c r="B17" s="2" t="s">
        <v>69</v>
      </c>
      <c r="E17" s="26">
        <f>'2 FIXED COSTS'!H106</f>
        <v>521931.75999999995</v>
      </c>
    </row>
    <row r="18" spans="1:9" s="2" customFormat="1" ht="16.5" x14ac:dyDescent="0.3"/>
    <row r="19" spans="1:9" s="2" customFormat="1" ht="16.5" x14ac:dyDescent="0.3">
      <c r="B19" s="12" t="s">
        <v>70</v>
      </c>
      <c r="G19" s="13">
        <f>E17/E13</f>
        <v>2054.8494488188976</v>
      </c>
      <c r="H19" s="12" t="s">
        <v>87</v>
      </c>
    </row>
    <row r="20" spans="1:9" s="2" customFormat="1" ht="16.5" x14ac:dyDescent="0.3">
      <c r="B20" s="14" t="s">
        <v>89</v>
      </c>
      <c r="D20" s="9"/>
    </row>
    <row r="21" spans="1:9" s="2" customFormat="1" ht="16.5" x14ac:dyDescent="0.3"/>
    <row r="22" spans="1:9" s="2" customFormat="1" ht="16.5" x14ac:dyDescent="0.3">
      <c r="A22" s="18" t="s">
        <v>77</v>
      </c>
      <c r="B22" s="19"/>
      <c r="C22" s="19"/>
      <c r="D22" s="19"/>
      <c r="E22" s="19"/>
      <c r="F22" s="19"/>
      <c r="G22" s="19"/>
      <c r="H22" s="19"/>
      <c r="I22" s="19"/>
    </row>
    <row r="23" spans="1:9" s="2" customFormat="1" ht="16.5" x14ac:dyDescent="0.3">
      <c r="D23" s="9"/>
    </row>
    <row r="24" spans="1:9" s="2" customFormat="1" ht="16.5" x14ac:dyDescent="0.3">
      <c r="B24" s="2" t="s">
        <v>73</v>
      </c>
      <c r="E24" s="10">
        <f>'3 VARIABLE COSTS'!G37</f>
        <v>0.41855000000000003</v>
      </c>
    </row>
    <row r="25" spans="1:9" s="2" customFormat="1" ht="16.5" x14ac:dyDescent="0.3"/>
    <row r="26" spans="1:9" s="2" customFormat="1" ht="16.5" x14ac:dyDescent="0.3">
      <c r="A26" s="18" t="s">
        <v>88</v>
      </c>
      <c r="B26" s="19"/>
      <c r="C26" s="19"/>
      <c r="D26" s="19"/>
      <c r="E26" s="19"/>
      <c r="F26" s="19"/>
      <c r="G26" s="19"/>
      <c r="H26" s="19"/>
      <c r="I26" s="19"/>
    </row>
    <row r="27" spans="1:9" s="2" customFormat="1" ht="16.5" x14ac:dyDescent="0.3">
      <c r="A27" s="3"/>
    </row>
    <row r="28" spans="1:9" s="2" customFormat="1" ht="16.5" x14ac:dyDescent="0.3">
      <c r="B28" s="2" t="s">
        <v>74</v>
      </c>
      <c r="E28" s="26">
        <f>E17/(1-E24)</f>
        <v>897638.24920457462</v>
      </c>
    </row>
    <row r="29" spans="1:9" s="2" customFormat="1" ht="16.5" x14ac:dyDescent="0.3"/>
    <row r="30" spans="1:9" s="2" customFormat="1" ht="16.5" x14ac:dyDescent="0.3">
      <c r="A30" s="15"/>
      <c r="B30" s="16" t="s">
        <v>75</v>
      </c>
      <c r="C30" s="15"/>
      <c r="D30" s="15"/>
      <c r="E30" s="15"/>
      <c r="F30" s="15"/>
      <c r="G30" s="17">
        <f>E28/E13</f>
        <v>3534.0088551361205</v>
      </c>
      <c r="H30" s="15"/>
      <c r="I30" s="15"/>
    </row>
    <row r="31" spans="1:9" s="2" customFormat="1" ht="16.5" x14ac:dyDescent="0.3">
      <c r="D31" s="9"/>
    </row>
    <row r="32" spans="1:9" s="2" customFormat="1" ht="16.5" x14ac:dyDescent="0.3"/>
    <row r="33" s="2" customFormat="1" ht="16.5" x14ac:dyDescent="0.3"/>
    <row r="34" s="2" customFormat="1" ht="16.5" x14ac:dyDescent="0.3"/>
    <row r="35" s="2" customFormat="1" ht="16.5" x14ac:dyDescent="0.3"/>
    <row r="36" s="2" customFormat="1" ht="16.5" x14ac:dyDescent="0.3"/>
    <row r="37" s="2" customFormat="1" ht="16.5" x14ac:dyDescent="0.3"/>
    <row r="38" s="2" customFormat="1" ht="16.5" x14ac:dyDescent="0.3"/>
    <row r="39" s="2" customFormat="1" ht="16.5" x14ac:dyDescent="0.3"/>
    <row r="40" s="2" customFormat="1" ht="16.5" x14ac:dyDescent="0.3"/>
    <row r="41" s="2" customFormat="1" ht="16.5" x14ac:dyDescent="0.3"/>
    <row r="42" s="2" customFormat="1" ht="16.5" x14ac:dyDescent="0.3"/>
    <row r="43" s="2" customFormat="1" ht="16.5" x14ac:dyDescent="0.3"/>
    <row r="44" s="2" customFormat="1" ht="16.5" x14ac:dyDescent="0.3"/>
    <row r="45" s="2" customFormat="1" ht="16.5" x14ac:dyDescent="0.3"/>
    <row r="46" s="2" customFormat="1" ht="16.5" x14ac:dyDescent="0.3"/>
    <row r="47" s="2" customFormat="1" ht="16.5" x14ac:dyDescent="0.3"/>
    <row r="48" s="2" customFormat="1" ht="16.5" x14ac:dyDescent="0.3"/>
    <row r="49" s="2" customFormat="1" ht="16.5" x14ac:dyDescent="0.3"/>
    <row r="50" s="2" customFormat="1" ht="16.5" x14ac:dyDescent="0.3"/>
    <row r="51" s="2" customFormat="1" ht="16.5" x14ac:dyDescent="0.3"/>
    <row r="52" s="2" customFormat="1" ht="16.5" x14ac:dyDescent="0.3"/>
    <row r="53" s="2" customFormat="1" ht="16.5" x14ac:dyDescent="0.3"/>
    <row r="54" s="2" customFormat="1" ht="16.5" x14ac:dyDescent="0.3"/>
    <row r="55" s="2" customFormat="1" ht="16.5" x14ac:dyDescent="0.3"/>
    <row r="56" s="2" customFormat="1" ht="16.5" x14ac:dyDescent="0.3"/>
    <row r="57" s="2" customFormat="1" ht="16.5" x14ac:dyDescent="0.3"/>
    <row r="58" s="2" customFormat="1" ht="16.5" x14ac:dyDescent="0.3"/>
    <row r="59" s="2" customFormat="1" ht="16.5" x14ac:dyDescent="0.3"/>
    <row r="60" s="2" customFormat="1" ht="16.5" x14ac:dyDescent="0.3"/>
    <row r="61" s="2" customFormat="1" ht="16.5" x14ac:dyDescent="0.3"/>
    <row r="62" s="2" customFormat="1" ht="16.5" x14ac:dyDescent="0.3"/>
    <row r="63" s="2" customFormat="1" ht="16.5" x14ac:dyDescent="0.3"/>
    <row r="64" s="2" customFormat="1" ht="16.5" x14ac:dyDescent="0.3"/>
    <row r="65" s="2" customFormat="1" ht="16.5" x14ac:dyDescent="0.3"/>
    <row r="66" s="2" customFormat="1" ht="16.5" x14ac:dyDescent="0.3"/>
    <row r="67" s="2" customFormat="1" ht="16.5" x14ac:dyDescent="0.3"/>
    <row r="68" s="2" customFormat="1" ht="16.5" x14ac:dyDescent="0.3"/>
    <row r="69" s="2" customFormat="1" ht="16.5" x14ac:dyDescent="0.3"/>
    <row r="70" s="2" customFormat="1" ht="16.5" x14ac:dyDescent="0.3"/>
    <row r="71" s="2" customFormat="1" ht="16.5" x14ac:dyDescent="0.3"/>
    <row r="72" s="2" customFormat="1" ht="16.5" x14ac:dyDescent="0.3"/>
    <row r="73" s="2" customFormat="1" ht="16.5" x14ac:dyDescent="0.3"/>
    <row r="74" s="2" customFormat="1" ht="16.5" x14ac:dyDescent="0.3"/>
    <row r="75" s="2" customFormat="1" ht="16.5" x14ac:dyDescent="0.3"/>
    <row r="76" s="2" customFormat="1" ht="16.5" x14ac:dyDescent="0.3"/>
    <row r="77" s="2" customFormat="1" ht="16.5" x14ac:dyDescent="0.3"/>
    <row r="78" s="2" customFormat="1" ht="16.5" x14ac:dyDescent="0.3"/>
    <row r="79" s="2" customFormat="1" ht="16.5" x14ac:dyDescent="0.3"/>
    <row r="80" s="2" customFormat="1" ht="16.5" x14ac:dyDescent="0.3"/>
    <row r="81" s="2" customFormat="1" ht="16.5" x14ac:dyDescent="0.3"/>
    <row r="82" s="2" customFormat="1" ht="16.5" x14ac:dyDescent="0.3"/>
    <row r="83" s="2" customFormat="1" ht="16.5" x14ac:dyDescent="0.3"/>
    <row r="84" s="2" customFormat="1" ht="16.5" x14ac:dyDescent="0.3"/>
    <row r="85" s="2" customFormat="1" ht="16.5" x14ac:dyDescent="0.3"/>
    <row r="86" s="2" customFormat="1" ht="16.5" x14ac:dyDescent="0.3"/>
    <row r="87" s="2" customFormat="1" ht="16.5" x14ac:dyDescent="0.3"/>
    <row r="88" s="2" customFormat="1" ht="16.5" x14ac:dyDescent="0.3"/>
    <row r="89" s="2" customFormat="1" ht="16.5" x14ac:dyDescent="0.3"/>
    <row r="90" s="2" customFormat="1" ht="16.5" x14ac:dyDescent="0.3"/>
    <row r="91" s="2" customFormat="1" ht="16.5" x14ac:dyDescent="0.3"/>
    <row r="92" s="2" customFormat="1" ht="16.5" x14ac:dyDescent="0.3"/>
    <row r="93" s="2" customFormat="1" ht="16.5" x14ac:dyDescent="0.3"/>
    <row r="94" s="2" customFormat="1" ht="16.5" x14ac:dyDescent="0.3"/>
    <row r="95" s="2" customFormat="1" ht="16.5" x14ac:dyDescent="0.3"/>
    <row r="96" s="2" customFormat="1" ht="16.5" x14ac:dyDescent="0.3"/>
    <row r="97" s="2" customFormat="1" ht="16.5" x14ac:dyDescent="0.3"/>
    <row r="98" s="2" customFormat="1" ht="16.5" x14ac:dyDescent="0.3"/>
    <row r="99" s="2" customFormat="1" ht="16.5" x14ac:dyDescent="0.3"/>
    <row r="100" s="2" customFormat="1" ht="16.5" x14ac:dyDescent="0.3"/>
    <row r="101" s="2" customFormat="1" ht="16.5" x14ac:dyDescent="0.3"/>
    <row r="102" s="2" customFormat="1" ht="16.5" x14ac:dyDescent="0.3"/>
    <row r="103" s="2" customFormat="1" ht="16.5" x14ac:dyDescent="0.3"/>
    <row r="104" s="2" customFormat="1" ht="16.5" x14ac:dyDescent="0.3"/>
    <row r="105" s="2" customFormat="1" ht="16.5" x14ac:dyDescent="0.3"/>
    <row r="106" s="2" customFormat="1" ht="16.5" x14ac:dyDescent="0.3"/>
    <row r="107" s="2" customFormat="1" ht="16.5" x14ac:dyDescent="0.3"/>
    <row r="108" s="2" customFormat="1" ht="16.5" x14ac:dyDescent="0.3"/>
    <row r="109" s="2" customFormat="1" ht="16.5" x14ac:dyDescent="0.3"/>
    <row r="110" s="2" customFormat="1" ht="16.5" x14ac:dyDescent="0.3"/>
    <row r="111" s="2" customFormat="1" ht="16.5" x14ac:dyDescent="0.3"/>
    <row r="112" s="2" customFormat="1" ht="16.5" x14ac:dyDescent="0.3"/>
    <row r="113" s="2" customFormat="1" ht="16.5" x14ac:dyDescent="0.3"/>
    <row r="114" s="2" customFormat="1" ht="16.5" x14ac:dyDescent="0.3"/>
    <row r="115" s="2" customFormat="1" ht="16.5" x14ac:dyDescent="0.3"/>
    <row r="116" s="2" customFormat="1" ht="16.5" x14ac:dyDescent="0.3"/>
    <row r="117" s="2" customFormat="1" ht="16.5" x14ac:dyDescent="0.3"/>
    <row r="118" s="2" customFormat="1" ht="16.5" x14ac:dyDescent="0.3"/>
    <row r="119" s="2" customFormat="1" ht="16.5" x14ac:dyDescent="0.3"/>
    <row r="120" s="2" customFormat="1" ht="16.5" x14ac:dyDescent="0.3"/>
    <row r="121" s="2" customFormat="1" ht="16.5" x14ac:dyDescent="0.3"/>
    <row r="122" s="2" customFormat="1" ht="16.5" x14ac:dyDescent="0.3"/>
    <row r="123" s="2" customFormat="1" ht="16.5" x14ac:dyDescent="0.3"/>
    <row r="124" s="2" customFormat="1" ht="16.5" x14ac:dyDescent="0.3"/>
    <row r="125" s="2" customFormat="1" ht="16.5" x14ac:dyDescent="0.3"/>
    <row r="126" s="2" customFormat="1" ht="16.5" x14ac:dyDescent="0.3"/>
  </sheetData>
  <mergeCells count="4">
    <mergeCell ref="A5:I5"/>
    <mergeCell ref="A1:I1"/>
    <mergeCell ref="A3:I3"/>
    <mergeCell ref="A7:I7"/>
  </mergeCells>
  <printOptions horizontalCentered="1"/>
  <pageMargins left="0.7" right="0.7" top="0.75" bottom="0.75" header="0.3" footer="0.3"/>
  <pageSetup scale="96"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9E0737-9CE2-49F7-A45C-72DAB9FC6AB4}">
  <dimension ref="A1:I106"/>
  <sheetViews>
    <sheetView zoomScaleNormal="100" workbookViewId="0">
      <pane ySplit="5" topLeftCell="A6" activePane="bottomLeft" state="frozen"/>
      <selection activeCell="K6" sqref="K6"/>
      <selection pane="bottomLeft" activeCell="A6" sqref="A6"/>
    </sheetView>
  </sheetViews>
  <sheetFormatPr defaultRowHeight="16.5" outlineLevelRow="1" x14ac:dyDescent="0.3"/>
  <cols>
    <col min="1" max="1" width="2.140625" style="2" customWidth="1"/>
    <col min="2" max="2" width="2" style="2" customWidth="1"/>
    <col min="3" max="3" width="1.85546875" style="2" customWidth="1"/>
    <col min="4" max="4" width="34.28515625" style="2" customWidth="1"/>
    <col min="5" max="6" width="13" style="7" customWidth="1"/>
    <col min="7" max="8" width="13" style="4" customWidth="1"/>
    <col min="9" max="9" width="92" style="6" bestFit="1" customWidth="1"/>
    <col min="10" max="16384" width="9.140625" style="2"/>
  </cols>
  <sheetData>
    <row r="1" spans="1:9" ht="26.25" x14ac:dyDescent="0.4">
      <c r="A1" s="66" t="s">
        <v>0</v>
      </c>
      <c r="B1" s="66"/>
      <c r="C1" s="66"/>
      <c r="D1" s="66"/>
      <c r="E1" s="66"/>
      <c r="F1" s="66"/>
      <c r="G1" s="66"/>
      <c r="H1" s="66"/>
      <c r="I1" s="66"/>
    </row>
    <row r="2" spans="1:9" ht="23.25" x14ac:dyDescent="0.35">
      <c r="A2" s="71" t="s">
        <v>78</v>
      </c>
      <c r="B2" s="71"/>
      <c r="C2" s="71"/>
      <c r="D2" s="71"/>
      <c r="E2" s="71"/>
      <c r="F2" s="71"/>
      <c r="G2" s="71"/>
      <c r="H2" s="71"/>
      <c r="I2" s="71"/>
    </row>
    <row r="3" spans="1:9" ht="21" x14ac:dyDescent="0.35">
      <c r="A3" s="67" t="s">
        <v>1</v>
      </c>
      <c r="B3" s="67"/>
      <c r="C3" s="67"/>
      <c r="D3" s="67"/>
      <c r="E3" s="67"/>
      <c r="F3" s="67"/>
      <c r="G3" s="67"/>
      <c r="H3" s="67"/>
      <c r="I3" s="67"/>
    </row>
    <row r="5" spans="1:9" ht="60.75" x14ac:dyDescent="0.3">
      <c r="E5" s="8"/>
      <c r="F5" s="8"/>
      <c r="G5" s="21" t="s">
        <v>8</v>
      </c>
      <c r="H5" s="21" t="s">
        <v>79</v>
      </c>
      <c r="I5" s="2"/>
    </row>
    <row r="7" spans="1:9" s="1" customFormat="1" ht="43.5" customHeight="1" x14ac:dyDescent="0.25">
      <c r="A7" s="73" t="s">
        <v>105</v>
      </c>
      <c r="B7" s="73"/>
      <c r="C7" s="73"/>
      <c r="D7" s="73"/>
      <c r="E7" s="73"/>
      <c r="F7" s="73"/>
      <c r="G7" s="73"/>
      <c r="H7" s="73"/>
      <c r="I7" s="73"/>
    </row>
    <row r="9" spans="1:9" x14ac:dyDescent="0.3">
      <c r="B9" s="1" t="s">
        <v>6</v>
      </c>
    </row>
    <row r="10" spans="1:9" x14ac:dyDescent="0.3">
      <c r="C10" s="2" t="s">
        <v>2</v>
      </c>
    </row>
    <row r="11" spans="1:9" x14ac:dyDescent="0.3">
      <c r="D11" s="28" t="s">
        <v>3</v>
      </c>
      <c r="E11" s="29"/>
      <c r="F11" s="29"/>
      <c r="G11" s="30">
        <v>8000</v>
      </c>
      <c r="H11" s="31">
        <f>G11*12</f>
        <v>96000</v>
      </c>
      <c r="I11" s="6" t="s">
        <v>55</v>
      </c>
    </row>
    <row r="12" spans="1:9" x14ac:dyDescent="0.3">
      <c r="D12" s="28" t="s">
        <v>4</v>
      </c>
      <c r="E12" s="29"/>
      <c r="F12" s="29"/>
      <c r="G12" s="30">
        <v>1200</v>
      </c>
      <c r="H12" s="31">
        <f t="shared" ref="H12:H24" si="0">G12*12</f>
        <v>14400</v>
      </c>
      <c r="I12" s="70" t="s">
        <v>146</v>
      </c>
    </row>
    <row r="13" spans="1:9" x14ac:dyDescent="0.3">
      <c r="D13" s="28" t="s">
        <v>35</v>
      </c>
      <c r="E13" s="29"/>
      <c r="F13" s="29"/>
      <c r="G13" s="30">
        <v>500</v>
      </c>
      <c r="H13" s="31">
        <f t="shared" si="0"/>
        <v>6000</v>
      </c>
      <c r="I13" s="70"/>
    </row>
    <row r="14" spans="1:9" x14ac:dyDescent="0.3">
      <c r="D14" s="28" t="s">
        <v>36</v>
      </c>
      <c r="E14" s="29"/>
      <c r="F14" s="29"/>
      <c r="G14" s="30">
        <v>600</v>
      </c>
      <c r="H14" s="31">
        <f t="shared" si="0"/>
        <v>7200</v>
      </c>
      <c r="I14" s="70"/>
    </row>
    <row r="15" spans="1:9" x14ac:dyDescent="0.3">
      <c r="D15" s="28" t="s">
        <v>90</v>
      </c>
      <c r="E15" s="29"/>
      <c r="F15" s="29"/>
      <c r="G15" s="30">
        <v>800</v>
      </c>
      <c r="H15" s="31">
        <f t="shared" si="0"/>
        <v>9600</v>
      </c>
      <c r="I15" s="6" t="s">
        <v>56</v>
      </c>
    </row>
    <row r="16" spans="1:9" x14ac:dyDescent="0.3">
      <c r="D16" s="28" t="s">
        <v>91</v>
      </c>
      <c r="E16" s="29"/>
      <c r="F16" s="29"/>
      <c r="G16" s="30">
        <v>0</v>
      </c>
      <c r="H16" s="31">
        <f t="shared" ref="H16" si="1">G16*12</f>
        <v>0</v>
      </c>
    </row>
    <row r="17" spans="3:9" x14ac:dyDescent="0.3">
      <c r="D17" s="28" t="s">
        <v>92</v>
      </c>
      <c r="E17" s="29"/>
      <c r="F17" s="29"/>
      <c r="G17" s="30">
        <v>0</v>
      </c>
      <c r="H17" s="31">
        <f t="shared" ref="H17" si="2">G17*12</f>
        <v>0</v>
      </c>
    </row>
    <row r="18" spans="3:9" ht="49.5" x14ac:dyDescent="0.3">
      <c r="D18" s="57" t="s">
        <v>93</v>
      </c>
      <c r="E18" s="58"/>
      <c r="F18" s="58"/>
      <c r="G18" s="59">
        <v>6000</v>
      </c>
      <c r="H18" s="60">
        <f t="shared" si="0"/>
        <v>72000</v>
      </c>
      <c r="I18" s="27" t="s">
        <v>150</v>
      </c>
    </row>
    <row r="19" spans="3:9" x14ac:dyDescent="0.3">
      <c r="D19" s="12"/>
      <c r="G19" s="7"/>
    </row>
    <row r="20" spans="3:9" x14ac:dyDescent="0.3">
      <c r="C20" s="2" t="s">
        <v>30</v>
      </c>
    </row>
    <row r="21" spans="3:9" x14ac:dyDescent="0.3">
      <c r="D21" s="12" t="s">
        <v>32</v>
      </c>
      <c r="G21" s="5">
        <v>500</v>
      </c>
      <c r="H21" s="4">
        <f t="shared" si="0"/>
        <v>6000</v>
      </c>
      <c r="I21" s="6" t="s">
        <v>80</v>
      </c>
    </row>
    <row r="22" spans="3:9" x14ac:dyDescent="0.3">
      <c r="D22" s="12" t="s">
        <v>98</v>
      </c>
      <c r="G22" s="5">
        <v>200</v>
      </c>
      <c r="H22" s="4">
        <f t="shared" si="0"/>
        <v>2400</v>
      </c>
    </row>
    <row r="23" spans="3:9" x14ac:dyDescent="0.3">
      <c r="D23" s="12" t="s">
        <v>94</v>
      </c>
      <c r="H23" s="5">
        <v>500</v>
      </c>
    </row>
    <row r="24" spans="3:9" x14ac:dyDescent="0.3">
      <c r="C24" s="2" t="s">
        <v>33</v>
      </c>
      <c r="G24" s="5">
        <v>500</v>
      </c>
      <c r="H24" s="4">
        <f t="shared" si="0"/>
        <v>6000</v>
      </c>
      <c r="I24" s="72" t="s">
        <v>122</v>
      </c>
    </row>
    <row r="25" spans="3:9" ht="37.5" customHeight="1" x14ac:dyDescent="0.3">
      <c r="C25" s="32" t="s">
        <v>121</v>
      </c>
      <c r="H25" s="33"/>
      <c r="I25" s="72"/>
    </row>
    <row r="26" spans="3:9" ht="33" x14ac:dyDescent="0.3">
      <c r="C26" s="32" t="s">
        <v>95</v>
      </c>
      <c r="D26" s="32"/>
      <c r="H26" s="33">
        <v>8000</v>
      </c>
      <c r="I26" s="34" t="s">
        <v>147</v>
      </c>
    </row>
    <row r="27" spans="3:9" x14ac:dyDescent="0.3">
      <c r="C27" s="2" t="s">
        <v>34</v>
      </c>
      <c r="H27" s="5">
        <v>2000</v>
      </c>
      <c r="I27" s="6" t="s">
        <v>81</v>
      </c>
    </row>
    <row r="28" spans="3:9" x14ac:dyDescent="0.3">
      <c r="C28" s="2" t="s">
        <v>37</v>
      </c>
    </row>
    <row r="29" spans="3:9" x14ac:dyDescent="0.3">
      <c r="D29" s="12" t="s">
        <v>38</v>
      </c>
      <c r="G29" s="5">
        <v>300</v>
      </c>
      <c r="H29" s="4">
        <f t="shared" ref="H29:H35" si="3">G29*12</f>
        <v>3600</v>
      </c>
      <c r="I29" s="6" t="s">
        <v>82</v>
      </c>
    </row>
    <row r="30" spans="3:9" x14ac:dyDescent="0.3">
      <c r="D30" s="12" t="s">
        <v>39</v>
      </c>
      <c r="G30" s="5">
        <v>100</v>
      </c>
      <c r="H30" s="4">
        <f t="shared" si="3"/>
        <v>1200</v>
      </c>
    </row>
    <row r="31" spans="3:9" x14ac:dyDescent="0.3">
      <c r="D31" s="12" t="s">
        <v>40</v>
      </c>
      <c r="G31" s="5">
        <v>50</v>
      </c>
      <c r="H31" s="4">
        <f t="shared" si="3"/>
        <v>600</v>
      </c>
    </row>
    <row r="32" spans="3:9" x14ac:dyDescent="0.3">
      <c r="D32" s="12" t="s">
        <v>41</v>
      </c>
      <c r="G32" s="5">
        <v>50</v>
      </c>
      <c r="H32" s="4">
        <f t="shared" si="3"/>
        <v>600</v>
      </c>
    </row>
    <row r="33" spans="2:9" x14ac:dyDescent="0.3">
      <c r="D33" s="12" t="s">
        <v>96</v>
      </c>
      <c r="G33" s="5">
        <v>100</v>
      </c>
      <c r="H33" s="4">
        <f t="shared" si="3"/>
        <v>1200</v>
      </c>
    </row>
    <row r="34" spans="2:9" x14ac:dyDescent="0.3">
      <c r="D34" s="12" t="s">
        <v>42</v>
      </c>
      <c r="G34" s="5">
        <v>100</v>
      </c>
      <c r="H34" s="4">
        <f t="shared" si="3"/>
        <v>1200</v>
      </c>
    </row>
    <row r="35" spans="2:9" x14ac:dyDescent="0.3">
      <c r="D35" s="12" t="s">
        <v>43</v>
      </c>
      <c r="G35" s="5">
        <v>500</v>
      </c>
      <c r="H35" s="4">
        <f t="shared" si="3"/>
        <v>6000</v>
      </c>
    </row>
    <row r="36" spans="2:9" x14ac:dyDescent="0.3">
      <c r="D36" s="12"/>
    </row>
    <row r="37" spans="2:9" x14ac:dyDescent="0.3">
      <c r="B37" s="1" t="s">
        <v>5</v>
      </c>
    </row>
    <row r="38" spans="2:9" x14ac:dyDescent="0.3">
      <c r="C38" s="2" t="s">
        <v>99</v>
      </c>
    </row>
    <row r="39" spans="2:9" x14ac:dyDescent="0.3">
      <c r="D39" s="12" t="s">
        <v>7</v>
      </c>
      <c r="G39" s="5">
        <v>500</v>
      </c>
      <c r="H39" s="4">
        <f t="shared" ref="H39:H41" si="4">G39*12</f>
        <v>6000</v>
      </c>
      <c r="I39" s="6" t="s">
        <v>80</v>
      </c>
    </row>
    <row r="40" spans="2:9" x14ac:dyDescent="0.3">
      <c r="D40" s="12" t="s">
        <v>102</v>
      </c>
      <c r="G40" s="5">
        <v>500</v>
      </c>
      <c r="H40" s="4">
        <f t="shared" si="4"/>
        <v>6000</v>
      </c>
      <c r="I40" s="6" t="s">
        <v>103</v>
      </c>
    </row>
    <row r="41" spans="2:9" x14ac:dyDescent="0.3">
      <c r="D41" s="12" t="s">
        <v>100</v>
      </c>
      <c r="G41" s="5">
        <v>500</v>
      </c>
      <c r="H41" s="4">
        <f t="shared" si="4"/>
        <v>6000</v>
      </c>
    </row>
    <row r="42" spans="2:9" x14ac:dyDescent="0.3">
      <c r="D42" s="12" t="s">
        <v>101</v>
      </c>
      <c r="H42" s="5">
        <v>500</v>
      </c>
    </row>
    <row r="43" spans="2:9" x14ac:dyDescent="0.3">
      <c r="C43" s="2" t="s">
        <v>9</v>
      </c>
    </row>
    <row r="44" spans="2:9" x14ac:dyDescent="0.3">
      <c r="D44" s="12" t="s">
        <v>10</v>
      </c>
      <c r="H44" s="5">
        <v>500</v>
      </c>
      <c r="I44" s="6" t="s">
        <v>83</v>
      </c>
    </row>
    <row r="45" spans="2:9" x14ac:dyDescent="0.3">
      <c r="D45" s="12" t="s">
        <v>11</v>
      </c>
      <c r="H45" s="5">
        <v>500</v>
      </c>
    </row>
    <row r="46" spans="2:9" x14ac:dyDescent="0.3">
      <c r="D46" s="12" t="s">
        <v>12</v>
      </c>
      <c r="H46" s="5">
        <v>500</v>
      </c>
    </row>
    <row r="47" spans="2:9" x14ac:dyDescent="0.3">
      <c r="D47" s="12" t="s">
        <v>13</v>
      </c>
      <c r="H47" s="5">
        <v>500</v>
      </c>
    </row>
    <row r="48" spans="2:9" x14ac:dyDescent="0.3">
      <c r="C48" s="2" t="s">
        <v>17</v>
      </c>
    </row>
    <row r="49" spans="1:9" x14ac:dyDescent="0.3">
      <c r="D49" s="12" t="s">
        <v>18</v>
      </c>
      <c r="H49" s="5">
        <v>500</v>
      </c>
      <c r="I49" s="6" t="s">
        <v>83</v>
      </c>
    </row>
    <row r="50" spans="1:9" x14ac:dyDescent="0.3">
      <c r="D50" s="12" t="s">
        <v>19</v>
      </c>
      <c r="H50" s="5">
        <v>500</v>
      </c>
    </row>
    <row r="51" spans="1:9" x14ac:dyDescent="0.3">
      <c r="D51" s="12" t="s">
        <v>20</v>
      </c>
      <c r="H51" s="5">
        <v>500</v>
      </c>
    </row>
    <row r="52" spans="1:9" x14ac:dyDescent="0.3">
      <c r="D52" s="12" t="s">
        <v>135</v>
      </c>
      <c r="H52" s="5">
        <v>7500</v>
      </c>
    </row>
    <row r="53" spans="1:9" x14ac:dyDescent="0.3">
      <c r="D53" s="12" t="s">
        <v>21</v>
      </c>
      <c r="H53" s="5">
        <v>500</v>
      </c>
    </row>
    <row r="54" spans="1:9" x14ac:dyDescent="0.3">
      <c r="C54" s="2" t="s">
        <v>23</v>
      </c>
    </row>
    <row r="55" spans="1:9" x14ac:dyDescent="0.3">
      <c r="D55" s="12" t="s">
        <v>24</v>
      </c>
      <c r="G55" s="5">
        <v>500</v>
      </c>
      <c r="H55" s="4">
        <f t="shared" ref="H55:H59" si="5">G55*12</f>
        <v>6000</v>
      </c>
    </row>
    <row r="56" spans="1:9" x14ac:dyDescent="0.3">
      <c r="D56" s="12" t="s">
        <v>25</v>
      </c>
      <c r="G56" s="5">
        <v>500</v>
      </c>
      <c r="H56" s="4">
        <f t="shared" si="5"/>
        <v>6000</v>
      </c>
    </row>
    <row r="57" spans="1:9" x14ac:dyDescent="0.3">
      <c r="D57" s="12" t="s">
        <v>26</v>
      </c>
      <c r="G57" s="5">
        <v>100</v>
      </c>
      <c r="H57" s="4">
        <f t="shared" si="5"/>
        <v>1200</v>
      </c>
    </row>
    <row r="58" spans="1:9" x14ac:dyDescent="0.3">
      <c r="D58" s="12" t="s">
        <v>27</v>
      </c>
      <c r="G58" s="5">
        <v>200</v>
      </c>
      <c r="H58" s="4">
        <f t="shared" si="5"/>
        <v>2400</v>
      </c>
    </row>
    <row r="59" spans="1:9" x14ac:dyDescent="0.3">
      <c r="D59" s="12" t="s">
        <v>104</v>
      </c>
      <c r="G59" s="5">
        <v>250</v>
      </c>
      <c r="H59" s="4">
        <f t="shared" si="5"/>
        <v>3000</v>
      </c>
    </row>
    <row r="60" spans="1:9" x14ac:dyDescent="0.3">
      <c r="C60" s="2" t="s">
        <v>124</v>
      </c>
      <c r="D60" s="12"/>
      <c r="H60" s="5">
        <v>2500</v>
      </c>
    </row>
    <row r="61" spans="1:9" x14ac:dyDescent="0.3">
      <c r="D61" s="12"/>
    </row>
    <row r="62" spans="1:9" x14ac:dyDescent="0.3">
      <c r="B62" s="1" t="s">
        <v>44</v>
      </c>
    </row>
    <row r="63" spans="1:9" x14ac:dyDescent="0.3">
      <c r="C63" s="2" t="s">
        <v>46</v>
      </c>
    </row>
    <row r="64" spans="1:9" x14ac:dyDescent="0.3">
      <c r="A64" s="35"/>
      <c r="B64" s="35"/>
      <c r="C64" s="35"/>
      <c r="D64" s="52" t="s">
        <v>140</v>
      </c>
      <c r="E64" s="53"/>
      <c r="F64" s="53"/>
      <c r="G64" s="54"/>
      <c r="H64" s="55">
        <v>95000</v>
      </c>
      <c r="I64" s="69" t="s">
        <v>141</v>
      </c>
    </row>
    <row r="65" spans="1:9" x14ac:dyDescent="0.3">
      <c r="A65" s="35"/>
      <c r="B65" s="35"/>
      <c r="C65" s="35"/>
      <c r="D65" s="52" t="s">
        <v>123</v>
      </c>
      <c r="E65" s="32"/>
      <c r="F65" s="32"/>
      <c r="G65" s="54"/>
      <c r="H65" s="55">
        <v>0</v>
      </c>
      <c r="I65" s="69"/>
    </row>
    <row r="66" spans="1:9" x14ac:dyDescent="0.3">
      <c r="A66" s="35"/>
      <c r="B66" s="35"/>
      <c r="C66" s="35"/>
      <c r="D66" s="52" t="s">
        <v>128</v>
      </c>
      <c r="E66" s="32"/>
      <c r="F66" s="32"/>
      <c r="G66" s="54"/>
      <c r="H66" s="55">
        <v>0</v>
      </c>
      <c r="I66" s="69"/>
    </row>
    <row r="67" spans="1:9" x14ac:dyDescent="0.3">
      <c r="A67" s="35"/>
      <c r="B67" s="35"/>
      <c r="C67" s="35"/>
      <c r="D67" s="52" t="s">
        <v>129</v>
      </c>
      <c r="E67" s="32"/>
      <c r="F67" s="32"/>
      <c r="G67" s="54"/>
      <c r="H67" s="55">
        <v>0</v>
      </c>
      <c r="I67" s="69"/>
    </row>
    <row r="68" spans="1:9" x14ac:dyDescent="0.3">
      <c r="A68" s="35"/>
      <c r="B68" s="35"/>
      <c r="C68" s="35"/>
      <c r="D68" s="28"/>
      <c r="E68" s="36" t="s">
        <v>53</v>
      </c>
      <c r="F68" s="36" t="s">
        <v>54</v>
      </c>
      <c r="G68" s="31"/>
      <c r="H68" s="31"/>
      <c r="I68" s="35"/>
    </row>
    <row r="69" spans="1:9" x14ac:dyDescent="0.3">
      <c r="A69" s="35"/>
      <c r="B69" s="35"/>
      <c r="C69" s="35"/>
      <c r="D69" s="28" t="s">
        <v>47</v>
      </c>
      <c r="E69" s="37">
        <v>18</v>
      </c>
      <c r="F69" s="38">
        <v>32</v>
      </c>
      <c r="G69" s="31"/>
      <c r="H69" s="30">
        <f>(E69*F69)*52</f>
        <v>29952</v>
      </c>
      <c r="I69" s="35" t="s">
        <v>84</v>
      </c>
    </row>
    <row r="70" spans="1:9" x14ac:dyDescent="0.3">
      <c r="A70" s="35"/>
      <c r="B70" s="35"/>
      <c r="C70" s="35"/>
      <c r="D70" s="28" t="s">
        <v>48</v>
      </c>
      <c r="E70" s="37">
        <v>15</v>
      </c>
      <c r="F70" s="38">
        <v>25</v>
      </c>
      <c r="G70" s="31"/>
      <c r="H70" s="30">
        <f t="shared" ref="H70:H96" si="6">(E70*F70)*52</f>
        <v>19500</v>
      </c>
      <c r="I70" s="35" t="s">
        <v>106</v>
      </c>
    </row>
    <row r="71" spans="1:9" x14ac:dyDescent="0.3">
      <c r="A71" s="35"/>
      <c r="B71" s="35"/>
      <c r="C71" s="35"/>
      <c r="D71" s="28" t="s">
        <v>49</v>
      </c>
      <c r="E71" s="37">
        <v>12.5</v>
      </c>
      <c r="F71" s="38">
        <v>20</v>
      </c>
      <c r="G71" s="31"/>
      <c r="H71" s="30">
        <f t="shared" si="6"/>
        <v>13000</v>
      </c>
      <c r="I71" s="35" t="s">
        <v>125</v>
      </c>
    </row>
    <row r="72" spans="1:9" x14ac:dyDescent="0.3">
      <c r="A72" s="35"/>
      <c r="B72" s="35"/>
      <c r="C72" s="35"/>
      <c r="D72" s="28" t="s">
        <v>50</v>
      </c>
      <c r="E72" s="37">
        <v>11.5</v>
      </c>
      <c r="F72" s="38">
        <v>20</v>
      </c>
      <c r="G72" s="31"/>
      <c r="H72" s="30">
        <f t="shared" si="6"/>
        <v>11960</v>
      </c>
      <c r="I72" s="35" t="s">
        <v>126</v>
      </c>
    </row>
    <row r="73" spans="1:9" x14ac:dyDescent="0.3">
      <c r="A73" s="35"/>
      <c r="B73" s="35"/>
      <c r="C73" s="35"/>
      <c r="D73" s="28" t="s">
        <v>51</v>
      </c>
      <c r="E73" s="37">
        <v>10</v>
      </c>
      <c r="F73" s="38">
        <v>15</v>
      </c>
      <c r="G73" s="31"/>
      <c r="H73" s="30">
        <f t="shared" si="6"/>
        <v>7800</v>
      </c>
      <c r="I73" s="35"/>
    </row>
    <row r="74" spans="1:9" x14ac:dyDescent="0.3">
      <c r="A74" s="35"/>
      <c r="B74" s="35"/>
      <c r="C74" s="35"/>
      <c r="D74" s="28" t="s">
        <v>52</v>
      </c>
      <c r="E74" s="37">
        <v>9.5</v>
      </c>
      <c r="F74" s="38">
        <v>10</v>
      </c>
      <c r="G74" s="31"/>
      <c r="H74" s="30">
        <f t="shared" si="6"/>
        <v>4940</v>
      </c>
      <c r="I74" s="35"/>
    </row>
    <row r="75" spans="1:9" hidden="1" outlineLevel="1" x14ac:dyDescent="0.3">
      <c r="A75" s="35"/>
      <c r="B75" s="35"/>
      <c r="C75" s="35"/>
      <c r="D75" s="28"/>
      <c r="E75" s="37"/>
      <c r="F75" s="38"/>
      <c r="G75" s="31"/>
      <c r="H75" s="30">
        <f t="shared" ref="H75:H86" si="7">(E75*F75)*52</f>
        <v>0</v>
      </c>
      <c r="I75" s="35"/>
    </row>
    <row r="76" spans="1:9" hidden="1" outlineLevel="1" x14ac:dyDescent="0.3">
      <c r="A76" s="35"/>
      <c r="B76" s="35"/>
      <c r="C76" s="35"/>
      <c r="D76" s="28"/>
      <c r="E76" s="37"/>
      <c r="F76" s="38"/>
      <c r="G76" s="31"/>
      <c r="H76" s="30">
        <f t="shared" si="7"/>
        <v>0</v>
      </c>
      <c r="I76" s="35"/>
    </row>
    <row r="77" spans="1:9" hidden="1" outlineLevel="1" x14ac:dyDescent="0.3">
      <c r="A77" s="35"/>
      <c r="B77" s="35"/>
      <c r="C77" s="35"/>
      <c r="D77" s="28"/>
      <c r="E77" s="37"/>
      <c r="F77" s="38"/>
      <c r="G77" s="31"/>
      <c r="H77" s="30">
        <f t="shared" si="7"/>
        <v>0</v>
      </c>
      <c r="I77" s="35"/>
    </row>
    <row r="78" spans="1:9" hidden="1" outlineLevel="1" x14ac:dyDescent="0.3">
      <c r="A78" s="35"/>
      <c r="B78" s="35"/>
      <c r="C78" s="35"/>
      <c r="D78" s="28"/>
      <c r="E78" s="37"/>
      <c r="F78" s="38"/>
      <c r="G78" s="31"/>
      <c r="H78" s="30">
        <f t="shared" si="7"/>
        <v>0</v>
      </c>
      <c r="I78" s="35"/>
    </row>
    <row r="79" spans="1:9" hidden="1" outlineLevel="1" x14ac:dyDescent="0.3">
      <c r="A79" s="35"/>
      <c r="B79" s="35"/>
      <c r="C79" s="35"/>
      <c r="D79" s="28"/>
      <c r="E79" s="37"/>
      <c r="F79" s="38"/>
      <c r="G79" s="31"/>
      <c r="H79" s="30">
        <f t="shared" si="7"/>
        <v>0</v>
      </c>
      <c r="I79" s="35"/>
    </row>
    <row r="80" spans="1:9" hidden="1" outlineLevel="1" x14ac:dyDescent="0.3">
      <c r="A80" s="35"/>
      <c r="B80" s="35"/>
      <c r="C80" s="35"/>
      <c r="D80" s="28"/>
      <c r="E80" s="37"/>
      <c r="F80" s="38"/>
      <c r="G80" s="31"/>
      <c r="H80" s="30">
        <f t="shared" si="7"/>
        <v>0</v>
      </c>
      <c r="I80" s="35"/>
    </row>
    <row r="81" spans="1:9" hidden="1" outlineLevel="1" x14ac:dyDescent="0.3">
      <c r="A81" s="35"/>
      <c r="B81" s="35"/>
      <c r="C81" s="35"/>
      <c r="D81" s="28"/>
      <c r="E81" s="37"/>
      <c r="F81" s="38"/>
      <c r="G81" s="31"/>
      <c r="H81" s="30">
        <f t="shared" si="7"/>
        <v>0</v>
      </c>
      <c r="I81" s="35"/>
    </row>
    <row r="82" spans="1:9" hidden="1" outlineLevel="1" x14ac:dyDescent="0.3">
      <c r="A82" s="35"/>
      <c r="B82" s="35"/>
      <c r="C82" s="35"/>
      <c r="D82" s="28"/>
      <c r="E82" s="37"/>
      <c r="F82" s="38"/>
      <c r="G82" s="31"/>
      <c r="H82" s="30">
        <f t="shared" si="7"/>
        <v>0</v>
      </c>
      <c r="I82" s="35"/>
    </row>
    <row r="83" spans="1:9" hidden="1" outlineLevel="1" x14ac:dyDescent="0.3">
      <c r="A83" s="35"/>
      <c r="B83" s="35"/>
      <c r="C83" s="35"/>
      <c r="D83" s="28"/>
      <c r="E83" s="37"/>
      <c r="F83" s="38"/>
      <c r="G83" s="31"/>
      <c r="H83" s="30">
        <f t="shared" si="7"/>
        <v>0</v>
      </c>
      <c r="I83" s="35"/>
    </row>
    <row r="84" spans="1:9" hidden="1" outlineLevel="1" x14ac:dyDescent="0.3">
      <c r="A84" s="35"/>
      <c r="B84" s="35"/>
      <c r="C84" s="35"/>
      <c r="D84" s="28"/>
      <c r="E84" s="37"/>
      <c r="F84" s="38"/>
      <c r="G84" s="31"/>
      <c r="H84" s="30">
        <f t="shared" si="7"/>
        <v>0</v>
      </c>
      <c r="I84" s="35"/>
    </row>
    <row r="85" spans="1:9" hidden="1" outlineLevel="1" x14ac:dyDescent="0.3">
      <c r="A85" s="35"/>
      <c r="B85" s="35"/>
      <c r="C85" s="35"/>
      <c r="D85" s="28"/>
      <c r="E85" s="37"/>
      <c r="F85" s="38"/>
      <c r="G85" s="31"/>
      <c r="H85" s="30">
        <f t="shared" si="7"/>
        <v>0</v>
      </c>
      <c r="I85" s="35"/>
    </row>
    <row r="86" spans="1:9" hidden="1" outlineLevel="1" x14ac:dyDescent="0.3">
      <c r="D86" s="28"/>
      <c r="E86" s="37"/>
      <c r="F86" s="38"/>
      <c r="G86" s="31"/>
      <c r="H86" s="30">
        <f t="shared" si="7"/>
        <v>0</v>
      </c>
      <c r="I86" s="35"/>
    </row>
    <row r="87" spans="1:9" hidden="1" outlineLevel="1" x14ac:dyDescent="0.3">
      <c r="A87" s="35"/>
      <c r="B87" s="35"/>
      <c r="C87" s="35"/>
      <c r="D87" s="28"/>
      <c r="E87" s="37"/>
      <c r="F87" s="38"/>
      <c r="G87" s="31"/>
      <c r="H87" s="30">
        <f t="shared" si="6"/>
        <v>0</v>
      </c>
      <c r="I87" s="35"/>
    </row>
    <row r="88" spans="1:9" hidden="1" outlineLevel="1" x14ac:dyDescent="0.3">
      <c r="A88" s="35"/>
      <c r="B88" s="35"/>
      <c r="C88" s="35"/>
      <c r="D88" s="28"/>
      <c r="E88" s="37"/>
      <c r="F88" s="38"/>
      <c r="G88" s="31"/>
      <c r="H88" s="30">
        <f t="shared" si="6"/>
        <v>0</v>
      </c>
      <c r="I88" s="35"/>
    </row>
    <row r="89" spans="1:9" hidden="1" outlineLevel="1" x14ac:dyDescent="0.3">
      <c r="A89" s="35"/>
      <c r="B89" s="35"/>
      <c r="C89" s="35"/>
      <c r="D89" s="28"/>
      <c r="E89" s="37"/>
      <c r="F89" s="38"/>
      <c r="G89" s="31"/>
      <c r="H89" s="30">
        <f t="shared" si="6"/>
        <v>0</v>
      </c>
      <c r="I89" s="35"/>
    </row>
    <row r="90" spans="1:9" hidden="1" outlineLevel="1" x14ac:dyDescent="0.3">
      <c r="A90" s="35"/>
      <c r="B90" s="35"/>
      <c r="C90" s="35"/>
      <c r="D90" s="28"/>
      <c r="E90" s="37"/>
      <c r="F90" s="38"/>
      <c r="G90" s="31"/>
      <c r="H90" s="30">
        <f t="shared" si="6"/>
        <v>0</v>
      </c>
      <c r="I90" s="35"/>
    </row>
    <row r="91" spans="1:9" hidden="1" outlineLevel="1" x14ac:dyDescent="0.3">
      <c r="A91" s="35"/>
      <c r="B91" s="35"/>
      <c r="C91" s="35"/>
      <c r="D91" s="28"/>
      <c r="E91" s="37"/>
      <c r="F91" s="38"/>
      <c r="G91" s="31"/>
      <c r="H91" s="30">
        <f t="shared" si="6"/>
        <v>0</v>
      </c>
      <c r="I91" s="35"/>
    </row>
    <row r="92" spans="1:9" hidden="1" outlineLevel="1" x14ac:dyDescent="0.3">
      <c r="A92" s="35"/>
      <c r="B92" s="35"/>
      <c r="C92" s="35"/>
      <c r="D92" s="28"/>
      <c r="E92" s="37"/>
      <c r="F92" s="38"/>
      <c r="G92" s="31"/>
      <c r="H92" s="30">
        <f t="shared" si="6"/>
        <v>0</v>
      </c>
      <c r="I92" s="35"/>
    </row>
    <row r="93" spans="1:9" hidden="1" outlineLevel="1" x14ac:dyDescent="0.3">
      <c r="A93" s="35"/>
      <c r="B93" s="35"/>
      <c r="C93" s="35"/>
      <c r="D93" s="28"/>
      <c r="E93" s="37"/>
      <c r="F93" s="38"/>
      <c r="G93" s="31"/>
      <c r="H93" s="30">
        <f t="shared" si="6"/>
        <v>0</v>
      </c>
      <c r="I93" s="35"/>
    </row>
    <row r="94" spans="1:9" hidden="1" outlineLevel="1" x14ac:dyDescent="0.3">
      <c r="A94" s="35"/>
      <c r="B94" s="35"/>
      <c r="C94" s="35"/>
      <c r="D94" s="28"/>
      <c r="E94" s="37"/>
      <c r="F94" s="38"/>
      <c r="G94" s="31"/>
      <c r="H94" s="30">
        <f t="shared" si="6"/>
        <v>0</v>
      </c>
      <c r="I94" s="35"/>
    </row>
    <row r="95" spans="1:9" hidden="1" outlineLevel="1" x14ac:dyDescent="0.3">
      <c r="A95" s="35"/>
      <c r="B95" s="35"/>
      <c r="C95" s="35"/>
      <c r="D95" s="28"/>
      <c r="E95" s="37"/>
      <c r="F95" s="38"/>
      <c r="G95" s="31"/>
      <c r="H95" s="30">
        <f t="shared" si="6"/>
        <v>0</v>
      </c>
      <c r="I95" s="35"/>
    </row>
    <row r="96" spans="1:9" hidden="1" outlineLevel="1" x14ac:dyDescent="0.3">
      <c r="A96" s="35"/>
      <c r="B96" s="35"/>
      <c r="C96" s="35"/>
      <c r="D96" s="28"/>
      <c r="E96" s="37"/>
      <c r="F96" s="38"/>
      <c r="G96" s="31"/>
      <c r="H96" s="30">
        <f t="shared" si="6"/>
        <v>0</v>
      </c>
      <c r="I96" s="35"/>
    </row>
    <row r="97" spans="1:9" collapsed="1" x14ac:dyDescent="0.3">
      <c r="A97" s="35" t="s">
        <v>108</v>
      </c>
      <c r="B97" s="35"/>
      <c r="C97" s="35"/>
      <c r="D97" s="28"/>
      <c r="E97" s="37"/>
      <c r="F97" s="38"/>
      <c r="G97" s="31"/>
      <c r="H97" s="30"/>
      <c r="I97" s="35"/>
    </row>
    <row r="98" spans="1:9" x14ac:dyDescent="0.3">
      <c r="A98" s="35"/>
      <c r="B98" s="35"/>
      <c r="C98" s="35" t="s">
        <v>127</v>
      </c>
      <c r="D98" s="35"/>
      <c r="E98" s="29"/>
      <c r="F98" s="29"/>
      <c r="G98" s="31"/>
      <c r="H98" s="31">
        <f>SUM(H64:H97)*0.08</f>
        <v>14572.16</v>
      </c>
      <c r="I98" s="35" t="s">
        <v>107</v>
      </c>
    </row>
    <row r="99" spans="1:9" x14ac:dyDescent="0.3">
      <c r="A99" s="35"/>
      <c r="B99" s="35"/>
      <c r="C99" s="35" t="s">
        <v>59</v>
      </c>
      <c r="D99" s="35"/>
      <c r="E99" s="29"/>
      <c r="F99" s="29"/>
      <c r="G99" s="31"/>
      <c r="H99" s="31"/>
      <c r="I99" s="35"/>
    </row>
    <row r="100" spans="1:9" x14ac:dyDescent="0.3">
      <c r="A100" s="35"/>
      <c r="B100" s="35"/>
      <c r="C100" s="35"/>
      <c r="D100" s="28" t="s">
        <v>60</v>
      </c>
      <c r="E100" s="29"/>
      <c r="F100" s="29"/>
      <c r="G100" s="30">
        <v>500</v>
      </c>
      <c r="H100" s="31">
        <f t="shared" ref="H100:H102" si="8">G100*12</f>
        <v>6000</v>
      </c>
      <c r="I100" s="35" t="s">
        <v>109</v>
      </c>
    </row>
    <row r="101" spans="1:9" x14ac:dyDescent="0.3">
      <c r="A101" s="35"/>
      <c r="B101" s="35"/>
      <c r="C101" s="35"/>
      <c r="D101" s="28" t="s">
        <v>61</v>
      </c>
      <c r="E101" s="29"/>
      <c r="F101" s="29"/>
      <c r="G101" s="30">
        <v>500</v>
      </c>
      <c r="H101" s="31">
        <f t="shared" si="8"/>
        <v>6000</v>
      </c>
      <c r="I101" s="35" t="s">
        <v>109</v>
      </c>
    </row>
    <row r="102" spans="1:9" x14ac:dyDescent="0.3">
      <c r="A102" s="35"/>
      <c r="B102" s="35"/>
      <c r="C102" s="35"/>
      <c r="D102" s="28" t="s">
        <v>64</v>
      </c>
      <c r="E102" s="29"/>
      <c r="F102" s="29"/>
      <c r="G102" s="30">
        <v>500</v>
      </c>
      <c r="H102" s="31">
        <f t="shared" si="8"/>
        <v>6000</v>
      </c>
      <c r="I102" s="35" t="s">
        <v>109</v>
      </c>
    </row>
    <row r="103" spans="1:9" x14ac:dyDescent="0.3">
      <c r="A103" s="35"/>
      <c r="B103" s="35"/>
      <c r="C103" s="35" t="s">
        <v>97</v>
      </c>
      <c r="D103" s="35"/>
      <c r="E103" s="29"/>
      <c r="F103" s="29"/>
      <c r="G103" s="31"/>
      <c r="H103" s="30">
        <v>2500</v>
      </c>
      <c r="I103" s="35"/>
    </row>
    <row r="104" spans="1:9" ht="33" x14ac:dyDescent="0.3">
      <c r="A104" s="35"/>
      <c r="B104" s="35"/>
      <c r="C104" s="32" t="s">
        <v>63</v>
      </c>
      <c r="D104" s="32"/>
      <c r="E104" s="51" t="s">
        <v>62</v>
      </c>
      <c r="F104" s="63">
        <v>0.03</v>
      </c>
      <c r="G104" s="54"/>
      <c r="H104" s="54">
        <f>SUM(H64:H97)*F104</f>
        <v>5464.5599999999995</v>
      </c>
      <c r="I104" s="41" t="s">
        <v>148</v>
      </c>
    </row>
    <row r="105" spans="1:9" ht="33" x14ac:dyDescent="0.3">
      <c r="A105" s="35"/>
      <c r="B105" s="35"/>
      <c r="C105" s="32" t="s">
        <v>65</v>
      </c>
      <c r="D105" s="32"/>
      <c r="E105" s="51" t="s">
        <v>62</v>
      </c>
      <c r="F105" s="63">
        <v>0.02</v>
      </c>
      <c r="G105" s="54"/>
      <c r="H105" s="54">
        <f>SUM(H64:H97)*F105</f>
        <v>3643.04</v>
      </c>
      <c r="I105" s="40" t="s">
        <v>136</v>
      </c>
    </row>
    <row r="106" spans="1:9" x14ac:dyDescent="0.3">
      <c r="A106" s="16" t="s">
        <v>110</v>
      </c>
      <c r="B106" s="15"/>
      <c r="C106" s="15"/>
      <c r="D106" s="15"/>
      <c r="E106" s="22"/>
      <c r="F106" s="22"/>
      <c r="G106" s="22"/>
      <c r="H106" s="23">
        <f>SUM(H11:H105)</f>
        <v>521931.75999999995</v>
      </c>
      <c r="I106" s="15" t="s">
        <v>86</v>
      </c>
    </row>
  </sheetData>
  <mergeCells count="7">
    <mergeCell ref="I64:I67"/>
    <mergeCell ref="I12:I14"/>
    <mergeCell ref="A1:I1"/>
    <mergeCell ref="A3:I3"/>
    <mergeCell ref="A2:I2"/>
    <mergeCell ref="I24:I25"/>
    <mergeCell ref="A7:I7"/>
  </mergeCells>
  <printOptions horizontalCentered="1"/>
  <pageMargins left="0.25" right="0.25" top="0.5" bottom="0.5" header="0.3" footer="0.3"/>
  <pageSetup paperSize="5" scale="93" orientation="landscape" horizontalDpi="1200" verticalDpi="1200" r:id="rId1"/>
  <rowBreaks count="2" manualBreakCount="2">
    <brk id="36" max="8" man="1"/>
    <brk id="61" max="8" man="1"/>
  </rowBreaks>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9FD9A0-BCA8-4C6A-8218-17C3FC2E3D98}">
  <dimension ref="A1:I37"/>
  <sheetViews>
    <sheetView tabSelected="1" zoomScaleNormal="100" workbookViewId="0">
      <pane ySplit="5" topLeftCell="A6" activePane="bottomLeft" state="frozen"/>
      <selection activeCell="K6" sqref="K6"/>
      <selection pane="bottomLeft" activeCell="A6" sqref="A6"/>
    </sheetView>
  </sheetViews>
  <sheetFormatPr defaultRowHeight="16.5" x14ac:dyDescent="0.3"/>
  <cols>
    <col min="1" max="1" width="2.140625" style="2" customWidth="1"/>
    <col min="2" max="2" width="2" style="2" customWidth="1"/>
    <col min="3" max="3" width="1.85546875" style="2" customWidth="1"/>
    <col min="4" max="4" width="43.85546875" style="2" bestFit="1" customWidth="1"/>
    <col min="5" max="5" width="5.5703125" style="7" bestFit="1" customWidth="1"/>
    <col min="6" max="6" width="8.7109375" style="7" customWidth="1"/>
    <col min="7" max="7" width="13" style="6" customWidth="1"/>
    <col min="8" max="8" width="102.7109375" style="2" bestFit="1" customWidth="1"/>
    <col min="9" max="16384" width="9.140625" style="2"/>
  </cols>
  <sheetData>
    <row r="1" spans="1:8" ht="26.25" x14ac:dyDescent="0.4">
      <c r="A1" s="66" t="s">
        <v>0</v>
      </c>
      <c r="B1" s="66"/>
      <c r="C1" s="66"/>
      <c r="D1" s="66"/>
      <c r="E1" s="66"/>
      <c r="F1" s="66"/>
      <c r="G1" s="66"/>
      <c r="H1" s="66"/>
    </row>
    <row r="2" spans="1:8" ht="23.25" x14ac:dyDescent="0.35">
      <c r="A2" s="71" t="s">
        <v>85</v>
      </c>
      <c r="B2" s="71"/>
      <c r="C2" s="71"/>
      <c r="D2" s="71"/>
      <c r="E2" s="71"/>
      <c r="F2" s="71"/>
      <c r="G2" s="71"/>
      <c r="H2" s="71"/>
    </row>
    <row r="3" spans="1:8" ht="21" x14ac:dyDescent="0.35">
      <c r="A3" s="67" t="s">
        <v>1</v>
      </c>
      <c r="B3" s="67"/>
      <c r="C3" s="67"/>
      <c r="D3" s="67"/>
      <c r="E3" s="67"/>
      <c r="F3" s="67"/>
      <c r="G3" s="67"/>
      <c r="H3" s="67"/>
    </row>
    <row r="5" spans="1:8" ht="45.75" x14ac:dyDescent="0.3">
      <c r="E5" s="8"/>
      <c r="F5" s="8"/>
      <c r="G5" s="21" t="s">
        <v>29</v>
      </c>
    </row>
    <row r="7" spans="1:8" s="1" customFormat="1" ht="30" customHeight="1" x14ac:dyDescent="0.25">
      <c r="A7" s="73" t="s">
        <v>115</v>
      </c>
      <c r="B7" s="73"/>
      <c r="C7" s="73"/>
      <c r="D7" s="73"/>
      <c r="E7" s="73"/>
      <c r="F7" s="73"/>
      <c r="G7" s="73"/>
      <c r="H7" s="73"/>
    </row>
    <row r="9" spans="1:8" ht="33" x14ac:dyDescent="0.3">
      <c r="A9" s="35"/>
      <c r="B9" s="61" t="s">
        <v>71</v>
      </c>
      <c r="C9" s="32"/>
      <c r="D9" s="32"/>
      <c r="E9" s="53"/>
      <c r="F9" s="53"/>
      <c r="G9" s="62">
        <v>0.22</v>
      </c>
      <c r="H9" s="40" t="s">
        <v>130</v>
      </c>
    </row>
    <row r="10" spans="1:8" x14ac:dyDescent="0.3">
      <c r="A10" s="35"/>
      <c r="B10" s="42"/>
      <c r="C10" s="35"/>
      <c r="D10" s="35"/>
      <c r="E10" s="29"/>
      <c r="F10" s="29"/>
      <c r="G10" s="44"/>
      <c r="H10" s="35"/>
    </row>
    <row r="11" spans="1:8" x14ac:dyDescent="0.3">
      <c r="A11" s="35"/>
      <c r="B11" s="42" t="s">
        <v>5</v>
      </c>
      <c r="C11" s="35"/>
      <c r="D11" s="35"/>
      <c r="E11" s="29"/>
      <c r="F11" s="29"/>
      <c r="G11" s="44"/>
      <c r="H11" s="35"/>
    </row>
    <row r="12" spans="1:8" x14ac:dyDescent="0.3">
      <c r="A12" s="35"/>
      <c r="B12" s="42"/>
      <c r="C12" s="35" t="s">
        <v>14</v>
      </c>
      <c r="D12" s="35"/>
      <c r="E12" s="29"/>
      <c r="F12" s="29"/>
      <c r="G12" s="44"/>
      <c r="H12" s="35"/>
    </row>
    <row r="13" spans="1:8" x14ac:dyDescent="0.3">
      <c r="A13" s="35"/>
      <c r="B13" s="42"/>
      <c r="C13" s="35"/>
      <c r="D13" s="28" t="s">
        <v>111</v>
      </c>
      <c r="E13" s="29"/>
      <c r="F13" s="29"/>
      <c r="G13" s="43">
        <v>0.02</v>
      </c>
      <c r="H13" s="35" t="s">
        <v>112</v>
      </c>
    </row>
    <row r="14" spans="1:8" x14ac:dyDescent="0.3">
      <c r="A14" s="35"/>
      <c r="B14" s="42"/>
      <c r="C14" s="35"/>
      <c r="D14" s="28" t="s">
        <v>15</v>
      </c>
      <c r="E14" s="29"/>
      <c r="F14" s="29"/>
      <c r="G14" s="43">
        <v>0</v>
      </c>
      <c r="H14" s="35" t="s">
        <v>131</v>
      </c>
    </row>
    <row r="15" spans="1:8" x14ac:dyDescent="0.3">
      <c r="A15" s="35"/>
      <c r="B15" s="42"/>
      <c r="C15" s="35"/>
      <c r="D15" s="28" t="s">
        <v>16</v>
      </c>
      <c r="E15" s="29"/>
      <c r="F15" s="29"/>
      <c r="G15" s="43">
        <v>0</v>
      </c>
      <c r="H15" s="35"/>
    </row>
    <row r="16" spans="1:8" x14ac:dyDescent="0.3">
      <c r="A16" s="35"/>
      <c r="B16" s="42"/>
      <c r="C16" s="35" t="s">
        <v>22</v>
      </c>
      <c r="D16" s="28"/>
      <c r="E16" s="29"/>
      <c r="F16" s="29"/>
      <c r="G16" s="43">
        <v>1.4999999999999999E-2</v>
      </c>
      <c r="H16" s="35" t="s">
        <v>114</v>
      </c>
    </row>
    <row r="17" spans="1:8" x14ac:dyDescent="0.3">
      <c r="A17" s="35"/>
      <c r="B17" s="42"/>
      <c r="C17" s="35"/>
      <c r="D17" s="35"/>
      <c r="E17" s="29"/>
      <c r="F17" s="29"/>
      <c r="G17" s="44"/>
      <c r="H17" s="35"/>
    </row>
    <row r="18" spans="1:8" x14ac:dyDescent="0.3">
      <c r="A18" s="35"/>
      <c r="B18" s="42" t="s">
        <v>28</v>
      </c>
      <c r="C18" s="35"/>
      <c r="D18" s="28"/>
      <c r="E18" s="29"/>
      <c r="F18" s="29"/>
      <c r="G18" s="43">
        <v>0.02</v>
      </c>
      <c r="H18" s="35" t="s">
        <v>113</v>
      </c>
    </row>
    <row r="19" spans="1:8" x14ac:dyDescent="0.3">
      <c r="A19" s="35"/>
      <c r="B19" s="42"/>
      <c r="C19" s="35"/>
      <c r="D19" s="35"/>
      <c r="E19" s="29"/>
      <c r="F19" s="29"/>
      <c r="G19" s="44"/>
      <c r="H19" s="35"/>
    </row>
    <row r="20" spans="1:8" x14ac:dyDescent="0.3">
      <c r="A20" s="35"/>
      <c r="B20" s="42" t="s">
        <v>6</v>
      </c>
      <c r="C20" s="35"/>
      <c r="D20" s="28"/>
      <c r="E20" s="29"/>
      <c r="F20" s="29"/>
      <c r="G20" s="44"/>
      <c r="H20" s="35"/>
    </row>
    <row r="21" spans="1:8" ht="33" x14ac:dyDescent="0.3">
      <c r="A21" s="35"/>
      <c r="B21" s="42"/>
      <c r="C21" s="35" t="s">
        <v>31</v>
      </c>
      <c r="D21" s="52"/>
      <c r="E21" s="53"/>
      <c r="F21" s="53"/>
      <c r="G21" s="62">
        <v>7.4999999999999997E-3</v>
      </c>
      <c r="H21" s="40" t="s">
        <v>132</v>
      </c>
    </row>
    <row r="22" spans="1:8" x14ac:dyDescent="0.3">
      <c r="A22" s="35"/>
      <c r="B22" s="35"/>
      <c r="C22" s="35" t="s">
        <v>133</v>
      </c>
      <c r="D22" s="28"/>
      <c r="E22" s="29"/>
      <c r="F22" s="29"/>
      <c r="G22" s="43">
        <v>0.01</v>
      </c>
      <c r="H22" s="35" t="s">
        <v>134</v>
      </c>
    </row>
    <row r="23" spans="1:8" x14ac:dyDescent="0.3">
      <c r="A23" s="35"/>
      <c r="B23" s="42"/>
      <c r="C23" s="35"/>
      <c r="D23" s="35"/>
      <c r="E23" s="29"/>
      <c r="F23" s="29"/>
      <c r="G23" s="44"/>
      <c r="H23" s="35"/>
    </row>
    <row r="24" spans="1:8" x14ac:dyDescent="0.3">
      <c r="A24" s="35"/>
      <c r="B24" s="42" t="s">
        <v>44</v>
      </c>
      <c r="C24" s="35"/>
      <c r="D24" s="28"/>
      <c r="E24" s="29"/>
      <c r="F24" s="29"/>
      <c r="G24" s="44"/>
      <c r="H24" s="35"/>
    </row>
    <row r="25" spans="1:8" ht="33" x14ac:dyDescent="0.3">
      <c r="A25" s="35"/>
      <c r="B25" s="35"/>
      <c r="C25" s="32" t="s">
        <v>45</v>
      </c>
      <c r="D25" s="52"/>
      <c r="E25" s="53"/>
      <c r="F25" s="53"/>
      <c r="G25" s="62">
        <v>0.03</v>
      </c>
      <c r="H25" s="64" t="s">
        <v>116</v>
      </c>
    </row>
    <row r="26" spans="1:8" x14ac:dyDescent="0.3">
      <c r="A26" s="35"/>
      <c r="B26" s="35"/>
      <c r="C26" s="35"/>
      <c r="D26" s="46"/>
      <c r="E26" s="29"/>
      <c r="G26" s="44"/>
      <c r="H26" s="35"/>
    </row>
    <row r="27" spans="1:8" ht="45" x14ac:dyDescent="0.3">
      <c r="A27" s="35"/>
      <c r="B27" s="35"/>
      <c r="C27" s="32" t="s">
        <v>46</v>
      </c>
      <c r="D27" s="28"/>
      <c r="E27" s="29"/>
      <c r="F27" s="47"/>
      <c r="G27" s="44"/>
      <c r="H27" s="56" t="s">
        <v>151</v>
      </c>
    </row>
    <row r="28" spans="1:8" ht="34.5" customHeight="1" x14ac:dyDescent="0.3">
      <c r="A28" s="35"/>
      <c r="B28" s="35"/>
      <c r="C28" s="35"/>
      <c r="D28" s="50" t="s">
        <v>139</v>
      </c>
      <c r="E28" s="51" t="s">
        <v>62</v>
      </c>
      <c r="F28" s="49">
        <v>0.85</v>
      </c>
      <c r="G28" s="44"/>
      <c r="H28" s="40" t="s">
        <v>138</v>
      </c>
    </row>
    <row r="29" spans="1:8" ht="49.5" x14ac:dyDescent="0.3">
      <c r="A29" s="35"/>
      <c r="B29" s="35"/>
      <c r="C29" s="35"/>
      <c r="D29" s="50" t="s">
        <v>137</v>
      </c>
      <c r="E29" s="51" t="s">
        <v>62</v>
      </c>
      <c r="F29" s="49">
        <v>0.5</v>
      </c>
      <c r="G29" s="44"/>
      <c r="H29" s="64" t="s">
        <v>142</v>
      </c>
    </row>
    <row r="30" spans="1:8" x14ac:dyDescent="0.3">
      <c r="A30" s="35"/>
      <c r="B30" s="35"/>
      <c r="C30" s="35"/>
      <c r="D30" s="52" t="s">
        <v>57</v>
      </c>
      <c r="E30" s="51" t="s">
        <v>62</v>
      </c>
      <c r="F30" s="49">
        <v>0.2</v>
      </c>
      <c r="H30" s="40" t="s">
        <v>143</v>
      </c>
    </row>
    <row r="31" spans="1:8" x14ac:dyDescent="0.3">
      <c r="A31" s="35"/>
      <c r="B31" s="35"/>
      <c r="C31" s="35"/>
      <c r="D31" s="28" t="s">
        <v>117</v>
      </c>
      <c r="E31" s="29"/>
      <c r="G31" s="6">
        <f>+F30*F28*F29</f>
        <v>8.5000000000000006E-2</v>
      </c>
    </row>
    <row r="32" spans="1:8" x14ac:dyDescent="0.3">
      <c r="A32" s="35"/>
      <c r="B32" s="35"/>
      <c r="C32" s="35"/>
      <c r="D32" s="28" t="s">
        <v>58</v>
      </c>
      <c r="E32" s="39" t="s">
        <v>62</v>
      </c>
      <c r="F32" s="48">
        <v>0.08</v>
      </c>
      <c r="G32" s="44"/>
      <c r="H32" s="35"/>
    </row>
    <row r="33" spans="1:9" x14ac:dyDescent="0.3">
      <c r="A33" s="35"/>
      <c r="B33" s="35"/>
      <c r="C33" s="35"/>
      <c r="D33" s="28" t="s">
        <v>63</v>
      </c>
      <c r="E33" s="39" t="s">
        <v>62</v>
      </c>
      <c r="F33" s="48">
        <f>'2 FIXED COSTS'!F104</f>
        <v>0.03</v>
      </c>
      <c r="G33" s="44"/>
      <c r="H33" s="35" t="s">
        <v>118</v>
      </c>
    </row>
    <row r="34" spans="1:9" x14ac:dyDescent="0.3">
      <c r="A34" s="35"/>
      <c r="B34" s="35"/>
      <c r="C34" s="35"/>
      <c r="D34" s="28" t="s">
        <v>65</v>
      </c>
      <c r="E34" s="39" t="s">
        <v>62</v>
      </c>
      <c r="F34" s="48">
        <f>'2 FIXED COSTS'!F105</f>
        <v>0.02</v>
      </c>
      <c r="G34" s="44"/>
      <c r="H34" s="35" t="s">
        <v>119</v>
      </c>
      <c r="I34" s="6"/>
    </row>
    <row r="35" spans="1:9" x14ac:dyDescent="0.3">
      <c r="A35" s="35"/>
      <c r="B35" s="35"/>
      <c r="C35" s="35"/>
      <c r="D35" s="35"/>
      <c r="E35" s="29"/>
      <c r="F35" s="45"/>
      <c r="G35" s="44">
        <f>G31*SUM(F32:F34)</f>
        <v>1.1050000000000001E-2</v>
      </c>
      <c r="H35" s="35" t="s">
        <v>120</v>
      </c>
    </row>
    <row r="36" spans="1:9" x14ac:dyDescent="0.3">
      <c r="A36" s="35"/>
      <c r="B36" s="35"/>
      <c r="C36" s="35"/>
      <c r="D36" s="35"/>
      <c r="E36" s="29"/>
      <c r="F36" s="45"/>
      <c r="G36" s="44"/>
      <c r="H36" s="35"/>
    </row>
    <row r="37" spans="1:9" x14ac:dyDescent="0.3">
      <c r="A37" s="16" t="s">
        <v>72</v>
      </c>
      <c r="B37" s="16"/>
      <c r="C37" s="16"/>
      <c r="D37" s="16"/>
      <c r="E37" s="24"/>
      <c r="F37" s="24"/>
      <c r="G37" s="25">
        <f>SUM(G7:G36)</f>
        <v>0.41855000000000003</v>
      </c>
      <c r="H37" s="15" t="s">
        <v>86</v>
      </c>
    </row>
  </sheetData>
  <mergeCells count="4">
    <mergeCell ref="A1:H1"/>
    <mergeCell ref="A2:H2"/>
    <mergeCell ref="A3:H3"/>
    <mergeCell ref="A7:H7"/>
  </mergeCells>
  <printOptions horizontalCentered="1"/>
  <pageMargins left="0.25" right="0.25" top="0.5" bottom="0.5" header="0.3" footer="0.3"/>
  <pageSetup paperSize="5" scale="71"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1 BREAKEVEN CALCULATION</vt:lpstr>
      <vt:lpstr>2 FIXED COSTS</vt:lpstr>
      <vt:lpstr>3 VARIABLE COSTS</vt:lpstr>
      <vt:lpstr>'2 FIXED COSTS'!Print_Area</vt:lpstr>
      <vt:lpstr>'2 FIXED COSTS'!Print_Titles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M Braid</dc:creator>
  <cp:lastModifiedBy>Jessica Townsend</cp:lastModifiedBy>
  <cp:lastPrinted>2020-03-24T17:27:14Z</cp:lastPrinted>
  <dcterms:created xsi:type="dcterms:W3CDTF">2020-03-24T14:21:15Z</dcterms:created>
  <dcterms:modified xsi:type="dcterms:W3CDTF">2020-04-02T19:58:00Z</dcterms:modified>
</cp:coreProperties>
</file>